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unrise/Cycle 13 Annual Filing/Cost Adjustment Workpapers - July Posting/"/>
    </mc:Choice>
  </mc:AlternateContent>
  <xr:revisionPtr revIDLastSave="882" documentId="8_{0B03EDE5-A241-44D2-AD5A-03A1BA5CEA5D}" xr6:coauthVersionLast="47" xr6:coauthVersionMax="47" xr10:uidLastSave="{A33BC088-002A-4174-9639-D95F9D88FA60}"/>
  <bookViews>
    <workbookView xWindow="-110" yWindow="-110" windowWidth="19420" windowHeight="10420" tabRatio="928" xr2:uid="{00000000-000D-0000-FFFF-FFFF00000000}"/>
  </bookViews>
  <sheets>
    <sheet name="Pg1 App X C7 Cost Adj" sheetId="158" r:id="rId1"/>
    <sheet name="Pg2 App X C7 Comparison" sheetId="157" r:id="rId2"/>
    <sheet name="Pg3 Rev App X C7 Summary" sheetId="159" r:id="rId3"/>
    <sheet name="Pg4 As Filed App X C7 FERC Adj " sheetId="112" r:id="rId4"/>
    <sheet name="Pg5 Rev Sec 2 Non-Direct Exp" sheetId="205" r:id="rId5"/>
    <sheet name="Pg6 As Filed Sec 2 Non-Dir Exp " sheetId="161" r:id="rId6"/>
    <sheet name="Pg7 Rev Sec 4a-TU" sheetId="206" r:id="rId7"/>
    <sheet name="Pg7.1 As Filed Sec 4a-TU FERC" sheetId="163" r:id="rId8"/>
    <sheet name="Pg8 Rev Sec 4b-TU COS" sheetId="207" r:id="rId9"/>
    <sheet name="Pg8.1 As Filed Sec 4b-TU FERC" sheetId="165" r:id="rId10"/>
    <sheet name="Pg9 Rev Stmt AH" sheetId="199" r:id="rId11"/>
    <sheet name="Pg9.1 As Filed Stmt AH FERC Adj" sheetId="183" r:id="rId12"/>
    <sheet name="Pg9.2 Rev AH-3" sheetId="201" r:id="rId13"/>
    <sheet name="Pg9.3 As Filed AH-3 FERC Adj" sheetId="185" r:id="rId14"/>
    <sheet name="Pg10 Rev Stmt AL" sheetId="190" r:id="rId15"/>
    <sheet name="Pg10.1 As Filed Stmt AL FERC" sheetId="202" r:id="rId16"/>
    <sheet name="Pg11 Rev Stmt AV" sheetId="203" r:id="rId17"/>
    <sheet name="Pg12 As Filed Stmt AV FERC Adj" sheetId="192" r:id="rId18"/>
    <sheet name="Pg13 Rev AV-4" sheetId="204" r:id="rId19"/>
    <sheet name="Pg14 As Filed AV-4 FERC Adj" sheetId="193" r:id="rId20"/>
    <sheet name="Pg15 App X C7 Int Calc" sheetId="194" r:id="rId21"/>
  </sheets>
  <definedNames>
    <definedName name="\\criteria_dc_date">#REF!</definedName>
    <definedName name="\\criteria_dc_username">#REF!</definedName>
    <definedName name="\\criteria_e1_date">#REF!</definedName>
    <definedName name="\\criteria_pb_username">#REF!</definedName>
    <definedName name="\\Display">#REF!</definedName>
    <definedName name="\\Display_Prov">#REF!</definedName>
    <definedName name="\\E1Federal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P">#REF!</definedName>
    <definedName name="\R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_">#REF!</definedName>
    <definedName name="__">#REF!</definedName>
    <definedName name="___">#REF!</definedName>
    <definedName name="___________________DAT1">#REF!</definedName>
    <definedName name="___________________DAT10">#REF!</definedName>
    <definedName name="___________________DAT11">#REF!</definedName>
    <definedName name="___________________DAT12">#REF!</definedName>
    <definedName name="___________________DAT13">#REF!</definedName>
    <definedName name="___________________DAT3">#REF!</definedName>
    <definedName name="___________________DAT4">#REF!</definedName>
    <definedName name="___________________DAT6">#REF!</definedName>
    <definedName name="___________________DAT7">#REF!</definedName>
    <definedName name="___________________DAT9">#REF!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DAT14">#REF!</definedName>
    <definedName name="_________________DAT2">#REF!</definedName>
    <definedName name="_________________DAT5">#REF!</definedName>
    <definedName name="_________________DAT8">#REF!</definedName>
    <definedName name="_________________PG1">#REF!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PG1">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PG1">#REF!</definedName>
    <definedName name="_______________PG511">#REF!</definedName>
    <definedName name="_______________PG514">#REF!</definedName>
    <definedName name="_______________PG519">#REF!</definedName>
    <definedName name="_______________VAR1">#REF!</definedName>
    <definedName name="_______________VAR2">#REF!</definedName>
    <definedName name="_______________VAR3">#REF!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PG1">#REF!</definedName>
    <definedName name="______________PG511">#REF!</definedName>
    <definedName name="______________PG514">#REF!</definedName>
    <definedName name="______________PG518">#REF!</definedName>
    <definedName name="______________PG519">#REF!</definedName>
    <definedName name="______________VAR1">#REF!</definedName>
    <definedName name="______________VAR2">#REF!</definedName>
    <definedName name="______________VAR3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PG1">#REF!</definedName>
    <definedName name="_____________PG518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PG1">#REF!</definedName>
    <definedName name="____________PG511">#REF!</definedName>
    <definedName name="____________PG514">#REF!</definedName>
    <definedName name="____________PG518">#REF!</definedName>
    <definedName name="____________PG519">#REF!</definedName>
    <definedName name="____________VAR1">#REF!</definedName>
    <definedName name="____________VAR2">#REF!</definedName>
    <definedName name="____________VAR3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PG1">#REF!</definedName>
    <definedName name="___________PG511">#REF!</definedName>
    <definedName name="___________PG514">#REF!</definedName>
    <definedName name="___________PG518">#REF!</definedName>
    <definedName name="___________PG519">#REF!</definedName>
    <definedName name="___________VAR1">#REF!</definedName>
    <definedName name="___________VAR2">#REF!</definedName>
    <definedName name="___________VAR3">#REF!</definedName>
    <definedName name="__________BDE1">#REF!</definedName>
    <definedName name="__________BDE2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WE1">#REF!</definedName>
    <definedName name="__________EWE2">#REF!</definedName>
    <definedName name="__________HNS2">#REF!</definedName>
    <definedName name="__________KM2">#REF!</definedName>
    <definedName name="__________KMS2">#REF!</definedName>
    <definedName name="__________KSA2">#REF!</definedName>
    <definedName name="__________PG1">#REF!</definedName>
    <definedName name="__________PG511">#REF!</definedName>
    <definedName name="__________PG514">#REF!</definedName>
    <definedName name="__________PG518">#REF!</definedName>
    <definedName name="__________PG519">#REF!</definedName>
    <definedName name="__________VAR1">#REF!</definedName>
    <definedName name="__________VAR2">#REF!</definedName>
    <definedName name="__________VAR3">#REF!</definedName>
    <definedName name="__________WE1">#REF!</definedName>
    <definedName name="__________WE2">#REF!</definedName>
    <definedName name="_________BDE1">#REF!</definedName>
    <definedName name="_________BDE2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WE1">#REF!</definedName>
    <definedName name="_________EWE2">#REF!</definedName>
    <definedName name="_________HNS2">#REF!</definedName>
    <definedName name="_________KM2">#REF!</definedName>
    <definedName name="_________KMS2">#REF!</definedName>
    <definedName name="_________KSA2">#REF!</definedName>
    <definedName name="_________PG1">#REF!</definedName>
    <definedName name="_________PG2">#REF!</definedName>
    <definedName name="_________PG3">#N/A</definedName>
    <definedName name="_________PG4">#N/A</definedName>
    <definedName name="_________PG511">#REF!</definedName>
    <definedName name="_________PG514">#REF!</definedName>
    <definedName name="_________PG518">#REF!</definedName>
    <definedName name="_________PG519">#REF!</definedName>
    <definedName name="_________POV2">#REF!</definedName>
    <definedName name="_________POV3">#REF!</definedName>
    <definedName name="_________POV4">#REF!</definedName>
    <definedName name="_________POV5">#REF!</definedName>
    <definedName name="_________VAR1">#REF!</definedName>
    <definedName name="_________VAR2">#REF!</definedName>
    <definedName name="_________VAR3">#REF!</definedName>
    <definedName name="_________WE1">#REF!</definedName>
    <definedName name="_________WE2">#REF!</definedName>
    <definedName name="________BDE1">#REF!</definedName>
    <definedName name="________BDE2">#REF!</definedName>
    <definedName name="________C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WE1">#REF!</definedName>
    <definedName name="________EWE2">#REF!</definedName>
    <definedName name="________HNS2">#REF!</definedName>
    <definedName name="________KM2">#REF!</definedName>
    <definedName name="________KMS2">#REF!</definedName>
    <definedName name="________KSA2">#REF!</definedName>
    <definedName name="________Mgn03">#REF!</definedName>
    <definedName name="________Mgn04">#REF!</definedName>
    <definedName name="________PG1">#REF!</definedName>
    <definedName name="________PG2">#N/A</definedName>
    <definedName name="________PG3">#N/A</definedName>
    <definedName name="________PG4">#N/A</definedName>
    <definedName name="________PG511">#REF!</definedName>
    <definedName name="________PG514">#REF!</definedName>
    <definedName name="________PG518">#REF!</definedName>
    <definedName name="________PG519">#REF!</definedName>
    <definedName name="________POV2">#REF!</definedName>
    <definedName name="________POV3">#REF!</definedName>
    <definedName name="________POV4">#REF!</definedName>
    <definedName name="________POV5">#REF!</definedName>
    <definedName name="________VAR1">#REF!</definedName>
    <definedName name="________VAR2">#REF!</definedName>
    <definedName name="________VAR3">#REF!</definedName>
    <definedName name="________WE1">#REF!</definedName>
    <definedName name="________WE2">#REF!</definedName>
    <definedName name="_______2003_AFFILIATE_BILLINGS_SUMMARY_QRY">#REF!</definedName>
    <definedName name="_______bad1">#REF!</definedName>
    <definedName name="_______bad2">#REF!</definedName>
    <definedName name="_______bad3">#REF!</definedName>
    <definedName name="_______bad4">#REF!</definedName>
    <definedName name="_______bad5">#REF!</definedName>
    <definedName name="_______BDE1">#REF!</definedName>
    <definedName name="_______BDE2">#REF!</definedName>
    <definedName name="_______C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WE1">#REF!</definedName>
    <definedName name="_______EWE2">#REF!</definedName>
    <definedName name="_______HNS2">#REF!</definedName>
    <definedName name="_______KM2">#REF!</definedName>
    <definedName name="_______KMS2">#REF!</definedName>
    <definedName name="_______KSA2">#REF!</definedName>
    <definedName name="_______May2007">{"2002Frcst","05Month",FALSE,"Frcst Format 2002"}</definedName>
    <definedName name="_______Mgn03">#REF!</definedName>
    <definedName name="_______Mgn04">#REF!</definedName>
    <definedName name="_______PG1">#REF!</definedName>
    <definedName name="_______PG2">#REF!</definedName>
    <definedName name="_______PG3">#N/A</definedName>
    <definedName name="_______PG4">#N/A</definedName>
    <definedName name="_______PG511">#REF!</definedName>
    <definedName name="_______PG514">#REF!</definedName>
    <definedName name="_______PG518">#REF!</definedName>
    <definedName name="_______PG519">#REF!</definedName>
    <definedName name="_______POV2">#REF!</definedName>
    <definedName name="_______POV3">#REF!</definedName>
    <definedName name="_______POV4">#REF!</definedName>
    <definedName name="_______POV5">#REF!</definedName>
    <definedName name="_______TB601">#REF!</definedName>
    <definedName name="_______VAR1">#REF!</definedName>
    <definedName name="_______VAR2">#REF!</definedName>
    <definedName name="_______VAR3">#REF!</definedName>
    <definedName name="_______WE1">#REF!</definedName>
    <definedName name="_______WE2">#REF!</definedName>
    <definedName name="______2003_AFFILIATE_BILLINGS_SUMMARY_QRY">#REF!</definedName>
    <definedName name="______bad1">#REF!</definedName>
    <definedName name="______bad2">#REF!</definedName>
    <definedName name="______bad3">#REF!</definedName>
    <definedName name="______bad4">#REF!</definedName>
    <definedName name="______bad5">#REF!</definedName>
    <definedName name="______BDE1">#REF!</definedName>
    <definedName name="______BDE2">#REF!</definedName>
    <definedName name="______C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WE1">#REF!</definedName>
    <definedName name="______EWE2">#REF!</definedName>
    <definedName name="______HNS2">#REF!</definedName>
    <definedName name="______KM2">#REF!</definedName>
    <definedName name="______KMS2">#REF!</definedName>
    <definedName name="______KSA2">#REF!</definedName>
    <definedName name="______May2007">{"2002Frcst","05Month",FALSE,"Frcst Format 2002"}</definedName>
    <definedName name="______Mgn03">#REF!</definedName>
    <definedName name="______Mgn04">#REF!</definedName>
    <definedName name="______PG1">#REF!</definedName>
    <definedName name="______PG2">#N/A</definedName>
    <definedName name="______PG3">#N/A</definedName>
    <definedName name="______PG4">#N/A</definedName>
    <definedName name="______PG511">#REF!</definedName>
    <definedName name="______PG514">#REF!</definedName>
    <definedName name="______PG518">#REF!</definedName>
    <definedName name="______PG519">#REF!</definedName>
    <definedName name="______POV2">#REF!</definedName>
    <definedName name="______POV3">#REF!</definedName>
    <definedName name="______POV4">#REF!</definedName>
    <definedName name="______POV5">#REF!</definedName>
    <definedName name="______TB601">#REF!</definedName>
    <definedName name="______VAR1">#REF!</definedName>
    <definedName name="______VAR2">#REF!</definedName>
    <definedName name="______VAR3">#REF!</definedName>
    <definedName name="______WE1">#REF!</definedName>
    <definedName name="______WE2">#REF!</definedName>
    <definedName name="_____2003_AFFILIATE_BILLINGS_SUMMARY_QRY">#REF!</definedName>
    <definedName name="_____bad1">#REF!</definedName>
    <definedName name="_____bad2">#REF!</definedName>
    <definedName name="_____bad3">#REF!</definedName>
    <definedName name="_____bad4">#REF!</definedName>
    <definedName name="_____bad5">#REF!</definedName>
    <definedName name="_____BDE1">#REF!</definedName>
    <definedName name="_____BDE2">#REF!</definedName>
    <definedName name="_____C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WE1">#REF!</definedName>
    <definedName name="_____EWE2">#REF!</definedName>
    <definedName name="_____HNS2">#REF!</definedName>
    <definedName name="_____KM2">#REF!</definedName>
    <definedName name="_____KMS2">#REF!</definedName>
    <definedName name="_____KSA2">#REF!</definedName>
    <definedName name="_____May2007">{"2002Frcst","05Month",FALSE,"Frcst Format 2002"}</definedName>
    <definedName name="_____Mgn03">#REF!</definedName>
    <definedName name="_____Mgn04">#REF!</definedName>
    <definedName name="_____PG1">#REF!</definedName>
    <definedName name="_____PG2">#REF!</definedName>
    <definedName name="_____PG3">#N/A</definedName>
    <definedName name="_____PG4">#N/A</definedName>
    <definedName name="_____PG511">#REF!</definedName>
    <definedName name="_____PG514">#REF!</definedName>
    <definedName name="_____PG518">#REF!</definedName>
    <definedName name="_____PG519">#REF!</definedName>
    <definedName name="_____POV2">#REF!</definedName>
    <definedName name="_____POV3">#REF!</definedName>
    <definedName name="_____POV4">#REF!</definedName>
    <definedName name="_____POV5">#REF!</definedName>
    <definedName name="_____TB601">#REF!</definedName>
    <definedName name="_____VAR1">#REF!</definedName>
    <definedName name="_____VAR2">#REF!</definedName>
    <definedName name="_____VAR3">#REF!</definedName>
    <definedName name="_____WE1">#REF!</definedName>
    <definedName name="_____WE2">#REF!</definedName>
    <definedName name="____2003_AFFILIATE_BILLINGS_SUMMARY_QRY">#REF!</definedName>
    <definedName name="____bad1">#REF!</definedName>
    <definedName name="____bad2">#REF!</definedName>
    <definedName name="____bad3">#REF!</definedName>
    <definedName name="____bad4">#REF!</definedName>
    <definedName name="____bad5">#REF!</definedName>
    <definedName name="____BDE1">#REF!</definedName>
    <definedName name="____BDE2">#REF!</definedName>
    <definedName name="____C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WE1">#REF!</definedName>
    <definedName name="____EWE2">#REF!</definedName>
    <definedName name="____HNS2">#REF!</definedName>
    <definedName name="____JC00000075">#REF!</definedName>
    <definedName name="____JC00016368">#REF!</definedName>
    <definedName name="____KM2">#REF!</definedName>
    <definedName name="____KMS2">#REF!</definedName>
    <definedName name="____KSA2">#REF!</definedName>
    <definedName name="____May2007" hidden="1">{"2002Frcst","05Month",FALSE,"Frcst Format 2002"}</definedName>
    <definedName name="____Mgn03">#REF!</definedName>
    <definedName name="____Mgn04">#REF!</definedName>
    <definedName name="____PG1">#REF!</definedName>
    <definedName name="____PG2">#REF!</definedName>
    <definedName name="____PG3">#N/A</definedName>
    <definedName name="____PG4">#N/A</definedName>
    <definedName name="____PG511">#REF!</definedName>
    <definedName name="____PG514">#REF!</definedName>
    <definedName name="____PG518">#REF!</definedName>
    <definedName name="____PG519">#REF!</definedName>
    <definedName name="____POV2">#REF!</definedName>
    <definedName name="____POV3">#REF!</definedName>
    <definedName name="____POV4">#REF!</definedName>
    <definedName name="____POV5">#REF!</definedName>
    <definedName name="____TB601">#REF!</definedName>
    <definedName name="____VAR1">#REF!</definedName>
    <definedName name="____VAR2">#REF!</definedName>
    <definedName name="____VAR3">#REF!</definedName>
    <definedName name="____WE1">#REF!</definedName>
    <definedName name="____WE2">#REF!</definedName>
    <definedName name="___00021T">#REF!</definedName>
    <definedName name="___10100">#REF!</definedName>
    <definedName name="___101001">#REF!</definedName>
    <definedName name="___101002">#REF!</definedName>
    <definedName name="___101003">#REF!</definedName>
    <definedName name="___101004">#REF!</definedName>
    <definedName name="___10100R1">#REF!</definedName>
    <definedName name="___102011">#REF!</definedName>
    <definedName name="___102012">#REF!</definedName>
    <definedName name="___102013">#REF!</definedName>
    <definedName name="___102014">#REF!</definedName>
    <definedName name="___102071">#REF!</definedName>
    <definedName name="___102072">#REF!</definedName>
    <definedName name="___102073">#REF!</definedName>
    <definedName name="___102074">#REF!</definedName>
    <definedName name="___10207R3">#REF!</definedName>
    <definedName name="___102081">#REF!</definedName>
    <definedName name="___102082">#REF!</definedName>
    <definedName name="___102083">#REF!</definedName>
    <definedName name="___102084">#REF!</definedName>
    <definedName name="___102111">#REF!</definedName>
    <definedName name="___102112">#REF!</definedName>
    <definedName name="___102114">#REF!</definedName>
    <definedName name="___102121">#REF!</definedName>
    <definedName name="___102122">#REF!</definedName>
    <definedName name="___102123">#REF!</definedName>
    <definedName name="___102124">#REF!</definedName>
    <definedName name="___102131">#REF!</definedName>
    <definedName name="___102132">#REF!</definedName>
    <definedName name="___102133">#REF!</definedName>
    <definedName name="___102134">#REF!</definedName>
    <definedName name="___102141">#REF!</definedName>
    <definedName name="___102142">#REF!</definedName>
    <definedName name="___102143">#REF!</definedName>
    <definedName name="___102144">#REF!</definedName>
    <definedName name="___102151">#REF!</definedName>
    <definedName name="___102152">#REF!</definedName>
    <definedName name="___102153">#REF!</definedName>
    <definedName name="___102154">#REF!</definedName>
    <definedName name="___10215R1">#REF!</definedName>
    <definedName name="___10215R2">#REF!</definedName>
    <definedName name="___10215R3">#REF!</definedName>
    <definedName name="___102161">#REF!</definedName>
    <definedName name="___102162">#REF!</definedName>
    <definedName name="___102163">#REF!</definedName>
    <definedName name="___102164">#REF!</definedName>
    <definedName name="___102171">#REF!</definedName>
    <definedName name="___102172">#REF!</definedName>
    <definedName name="___102173">#REF!</definedName>
    <definedName name="___102174">#REF!</definedName>
    <definedName name="___10217R1">#REF!</definedName>
    <definedName name="___10217R2">#REF!</definedName>
    <definedName name="___10217R3">#REF!</definedName>
    <definedName name="___102181">#REF!</definedName>
    <definedName name="___102182">#REF!</definedName>
    <definedName name="___102183">#REF!</definedName>
    <definedName name="___102184">#REF!</definedName>
    <definedName name="___103101">#REF!</definedName>
    <definedName name="___103102">#REF!</definedName>
    <definedName name="___103103">#REF!</definedName>
    <definedName name="___103104">#REF!</definedName>
    <definedName name="___10310R1">#REF!</definedName>
    <definedName name="___10310R2">#REF!</definedName>
    <definedName name="___19190">#REF!</definedName>
    <definedName name="___19190D">#REF!</definedName>
    <definedName name="___19190G">#REF!</definedName>
    <definedName name="___19190L">#REF!</definedName>
    <definedName name="___19190T">#REF!</definedName>
    <definedName name="___2003_AFFILIATE_BILLINGS_SUMMARY_QRY">#REF!</definedName>
    <definedName name="___201001">#REF!</definedName>
    <definedName name="___201002">#REF!</definedName>
    <definedName name="___201003">#REF!</definedName>
    <definedName name="___201004">#REF!</definedName>
    <definedName name="___20100R1">#REF!</definedName>
    <definedName name="___202101">#REF!</definedName>
    <definedName name="___202102">#REF!</definedName>
    <definedName name="___202103">#REF!</definedName>
    <definedName name="___202104">#REF!</definedName>
    <definedName name="___202111">#REF!</definedName>
    <definedName name="___202112">#REF!</definedName>
    <definedName name="___202113">#REF!</definedName>
    <definedName name="___202114">#REF!</definedName>
    <definedName name="___202131">#REF!</definedName>
    <definedName name="___202132">#REF!</definedName>
    <definedName name="___202133">#REF!</definedName>
    <definedName name="___202134">#REF!</definedName>
    <definedName name="___202151">#REF!</definedName>
    <definedName name="___202152">#REF!</definedName>
    <definedName name="___202153">#REF!</definedName>
    <definedName name="___202154">#REF!</definedName>
    <definedName name="___202161">#REF!</definedName>
    <definedName name="___202162">#REF!</definedName>
    <definedName name="___202163">#REF!</definedName>
    <definedName name="___202164">#REF!</definedName>
    <definedName name="___20216R1">#REF!</definedName>
    <definedName name="___20216R2">#REF!</definedName>
    <definedName name="___20216R3">#REF!</definedName>
    <definedName name="___202171">#REF!</definedName>
    <definedName name="___202172">#REF!</definedName>
    <definedName name="___202173">#REF!</definedName>
    <definedName name="___202174">#REF!</definedName>
    <definedName name="___202181">#REF!</definedName>
    <definedName name="___202182">#REF!</definedName>
    <definedName name="___202183">#REF!</definedName>
    <definedName name="___202184">#REF!</definedName>
    <definedName name="___20218R3">#REF!</definedName>
    <definedName name="___20221R3">#REF!</definedName>
    <definedName name="___21010">#REF!</definedName>
    <definedName name="___21010D">#REF!</definedName>
    <definedName name="___21010G">#REF!</definedName>
    <definedName name="___21010L">#REF!</definedName>
    <definedName name="___21010T">#REF!</definedName>
    <definedName name="___301001">#REF!</definedName>
    <definedName name="___301002">#REF!</definedName>
    <definedName name="___301003">#REF!</definedName>
    <definedName name="___301004">#REF!</definedName>
    <definedName name="___30100R1">#REF!</definedName>
    <definedName name="___302111">#REF!</definedName>
    <definedName name="___302112">#REF!</definedName>
    <definedName name="___302113">#REF!</definedName>
    <definedName name="___302114">#REF!</definedName>
    <definedName name="___401001">#REF!</definedName>
    <definedName name="___401002">#REF!</definedName>
    <definedName name="___401003">#REF!</definedName>
    <definedName name="___401004">#REF!</definedName>
    <definedName name="___40100R1">#REF!</definedName>
    <definedName name="___402111">#REF!</definedName>
    <definedName name="___402112">#REF!</definedName>
    <definedName name="___402113">#REF!</definedName>
    <definedName name="___402114">#REF!</definedName>
    <definedName name="___402121">#REF!</definedName>
    <definedName name="___402122">#REF!</definedName>
    <definedName name="___402123">#REF!</definedName>
    <definedName name="___402124">#REF!</definedName>
    <definedName name="___40212R1">#REF!</definedName>
    <definedName name="___40212R2">#REF!</definedName>
    <definedName name="___40212R3">#REF!</definedName>
    <definedName name="___402131">#REF!</definedName>
    <definedName name="___402132">#REF!</definedName>
    <definedName name="___402133">#REF!</definedName>
    <definedName name="___402134">#REF!</definedName>
    <definedName name="___402141">#REF!</definedName>
    <definedName name="___402142">#REF!</definedName>
    <definedName name="___402143">#REF!</definedName>
    <definedName name="___402144">#REF!</definedName>
    <definedName name="___40214R3">#REF!</definedName>
    <definedName name="___402151">#REF!</definedName>
    <definedName name="___402152">#REF!</definedName>
    <definedName name="___402153">#REF!</definedName>
    <definedName name="___402154">#REF!</definedName>
    <definedName name="___501001">#REF!</definedName>
    <definedName name="___501002">#REF!</definedName>
    <definedName name="___501003">#REF!</definedName>
    <definedName name="___501004">#REF!</definedName>
    <definedName name="___50100R1">#REF!</definedName>
    <definedName name="___50100R2">#REF!</definedName>
    <definedName name="___50100R3">#REF!</definedName>
    <definedName name="___601001">#REF!</definedName>
    <definedName name="___601002">#REF!</definedName>
    <definedName name="___601003">#REF!</definedName>
    <definedName name="___601004">#REF!</definedName>
    <definedName name="___60100R1">#REF!</definedName>
    <definedName name="___60100R2">#REF!</definedName>
    <definedName name="___60100R3">#REF!</definedName>
    <definedName name="___602111">#REF!</definedName>
    <definedName name="___602112">#REF!</definedName>
    <definedName name="___602113">#REF!</definedName>
    <definedName name="___602114">#REF!</definedName>
    <definedName name="___602121">#REF!</definedName>
    <definedName name="___602122">#REF!</definedName>
    <definedName name="___602123">#REF!</definedName>
    <definedName name="___602124">#REF!</definedName>
    <definedName name="___60212R3">#REF!</definedName>
    <definedName name="___901001">#REF!</definedName>
    <definedName name="___901002">#REF!</definedName>
    <definedName name="___901003">#REF!</definedName>
    <definedName name="___901004">#REF!</definedName>
    <definedName name="___90100R1">#REF!</definedName>
    <definedName name="___90100R2">#REF!</definedName>
    <definedName name="___90100R3">#REF!</definedName>
    <definedName name="___902101">#REF!</definedName>
    <definedName name="___902102">#REF!</definedName>
    <definedName name="___902103">#REF!</definedName>
    <definedName name="___902104">#REF!</definedName>
    <definedName name="___990011">#REF!</definedName>
    <definedName name="___990012">#REF!</definedName>
    <definedName name="___990013">#REF!</definedName>
    <definedName name="___990014">#REF!</definedName>
    <definedName name="___99001R3">#REF!</definedName>
    <definedName name="___99002R3">#REF!</definedName>
    <definedName name="___99004R3">#REF!</definedName>
    <definedName name="___bad1">#REF!</definedName>
    <definedName name="___bad2">#REF!</definedName>
    <definedName name="___bad3">#REF!</definedName>
    <definedName name="___bad4">#REF!</definedName>
    <definedName name="___bad5">#REF!</definedName>
    <definedName name="___BDE1">#REF!</definedName>
    <definedName name="___BDE2">#REF!</definedName>
    <definedName name="___C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EWE1">#REF!</definedName>
    <definedName name="___EWE2">#REF!</definedName>
    <definedName name="___EXP5">#REF!</definedName>
    <definedName name="___Fin2">#REF!</definedName>
    <definedName name="___FTC2">#REF!</definedName>
    <definedName name="___HNS2">#REF!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C00000075">#REF!</definedName>
    <definedName name="___JC00016368">#REF!</definedName>
    <definedName name="___KM2">#REF!</definedName>
    <definedName name="___KMS2">#REF!</definedName>
    <definedName name="___KSA2">#REF!</definedName>
    <definedName name="___May2007" hidden="1">{"2002Frcst","05Month",FALSE,"Frcst Format 2002"}</definedName>
    <definedName name="___Mgn03">#REF!</definedName>
    <definedName name="___Mgn04">#REF!</definedName>
    <definedName name="___PG1">#REF!</definedName>
    <definedName name="___PG2">#REF!</definedName>
    <definedName name="___PG3">#N/A</definedName>
    <definedName name="___PG4">#N/A</definedName>
    <definedName name="___PG511">#REF!</definedName>
    <definedName name="___PG514">#REF!</definedName>
    <definedName name="___PG518">#REF!</definedName>
    <definedName name="___PG519">#REF!</definedName>
    <definedName name="___POV2">#REF!</definedName>
    <definedName name="___POV3">#REF!</definedName>
    <definedName name="___POV4">#REF!</definedName>
    <definedName name="___POV5">#REF!</definedName>
    <definedName name="___TB601">#REF!</definedName>
    <definedName name="___VAR1">#REF!</definedName>
    <definedName name="___VAR2">#REF!</definedName>
    <definedName name="___VAR3">#REF!</definedName>
    <definedName name="___WE1">#REF!</definedName>
    <definedName name="___WE2">#REF!</definedName>
    <definedName name="__00021T">#REF!</definedName>
    <definedName name="__1_0_0ROUN">#REF!</definedName>
    <definedName name="__10100">#REF!</definedName>
    <definedName name="__101001">#REF!</definedName>
    <definedName name="__101002">#REF!</definedName>
    <definedName name="__101003">#REF!</definedName>
    <definedName name="__101004">#REF!</definedName>
    <definedName name="__10100R1">#REF!</definedName>
    <definedName name="__102011">#REF!</definedName>
    <definedName name="__102012">#REF!</definedName>
    <definedName name="__102013">#REF!</definedName>
    <definedName name="__102014">#REF!</definedName>
    <definedName name="__102071">#REF!</definedName>
    <definedName name="__102072">#REF!</definedName>
    <definedName name="__102073">#REF!</definedName>
    <definedName name="__102074">#REF!</definedName>
    <definedName name="__10207R3">#REF!</definedName>
    <definedName name="__102081">#REF!</definedName>
    <definedName name="__102082">#REF!</definedName>
    <definedName name="__102083">#REF!</definedName>
    <definedName name="__102084">#REF!</definedName>
    <definedName name="__102111">#REF!</definedName>
    <definedName name="__102112">#REF!</definedName>
    <definedName name="__102113">#REF!</definedName>
    <definedName name="__102114">#REF!</definedName>
    <definedName name="__102121">#REF!</definedName>
    <definedName name="__102122">#REF!</definedName>
    <definedName name="__102123">#REF!</definedName>
    <definedName name="__102124">#REF!</definedName>
    <definedName name="__102131">#REF!</definedName>
    <definedName name="__102132">#REF!</definedName>
    <definedName name="__102133">#REF!</definedName>
    <definedName name="__102134">#REF!</definedName>
    <definedName name="__102141">#REF!</definedName>
    <definedName name="__102142">#REF!</definedName>
    <definedName name="__102143">#REF!</definedName>
    <definedName name="__102144">#REF!</definedName>
    <definedName name="__102151">#REF!</definedName>
    <definedName name="__102152">#REF!</definedName>
    <definedName name="__102153">#REF!</definedName>
    <definedName name="__102154">#REF!</definedName>
    <definedName name="__10215R1">#REF!</definedName>
    <definedName name="__10215R2">#REF!</definedName>
    <definedName name="__10215R3">#REF!</definedName>
    <definedName name="__102161">#REF!</definedName>
    <definedName name="__102162">#REF!</definedName>
    <definedName name="__102163">#REF!</definedName>
    <definedName name="__102164">#REF!</definedName>
    <definedName name="__102171">#REF!</definedName>
    <definedName name="__102172">#REF!</definedName>
    <definedName name="__102173">#REF!</definedName>
    <definedName name="__102174">#REF!</definedName>
    <definedName name="__10217R1">#REF!</definedName>
    <definedName name="__10217R2">#REF!</definedName>
    <definedName name="__10217R3">#REF!</definedName>
    <definedName name="__102181">#REF!</definedName>
    <definedName name="__102182">#REF!</definedName>
    <definedName name="__102183">#REF!</definedName>
    <definedName name="__102184">#REF!</definedName>
    <definedName name="__103101">#REF!</definedName>
    <definedName name="__103102">#REF!</definedName>
    <definedName name="__103103">#REF!</definedName>
    <definedName name="__103104">#REF!</definedName>
    <definedName name="__10310R1">#REF!</definedName>
    <definedName name="__10310R2">#REF!</definedName>
    <definedName name="__123Graph_A" hidden="1">#REF!</definedName>
    <definedName name="__123Graph_AGraph2" hidden="1">#REF!</definedName>
    <definedName name="__123Graph_AGraph4" hidden="1">#REF!</definedName>
    <definedName name="__123Graph_B" hidden="1">#REF!</definedName>
    <definedName name="__123Graph_C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D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E" hidden="1">#REF!</definedName>
    <definedName name="__123Graph_F" hidden="1">#REF!</definedName>
    <definedName name="__123Graph_FCHART4" hidden="1">#REF!</definedName>
    <definedName name="__123Graph_FCHART5" hidden="1">#REF!</definedName>
    <definedName name="__123Graph_X" hidden="1">#REF!</definedName>
    <definedName name="__19190">#REF!</definedName>
    <definedName name="__19190D">#REF!</definedName>
    <definedName name="__19190G">#REF!</definedName>
    <definedName name="__19190L">#REF!</definedName>
    <definedName name="__19190T">#REF!</definedName>
    <definedName name="__2_2_Add_Group_and_CE">#REF!</definedName>
    <definedName name="__2_Add_Group_and_CE">#REF!</definedName>
    <definedName name="__2003_AFFILIATE_BILLINGS_SUMMARY_QRY">#REF!</definedName>
    <definedName name="__201001">#REF!</definedName>
    <definedName name="__201002">#REF!</definedName>
    <definedName name="__201003">#REF!</definedName>
    <definedName name="__201004">#REF!</definedName>
    <definedName name="__20100R1">#REF!</definedName>
    <definedName name="__202101">#REF!</definedName>
    <definedName name="__202102">#REF!</definedName>
    <definedName name="__202103">#REF!</definedName>
    <definedName name="__202104">#REF!</definedName>
    <definedName name="__202111">#REF!</definedName>
    <definedName name="__202112">#REF!</definedName>
    <definedName name="__202113">#REF!</definedName>
    <definedName name="__202114">#REF!</definedName>
    <definedName name="__202131">#REF!</definedName>
    <definedName name="__202132">#REF!</definedName>
    <definedName name="__202133">#REF!</definedName>
    <definedName name="__202134">#REF!</definedName>
    <definedName name="__202151">#REF!</definedName>
    <definedName name="__202152">#REF!</definedName>
    <definedName name="__202153">#REF!</definedName>
    <definedName name="__202154">#REF!</definedName>
    <definedName name="__202161">#REF!</definedName>
    <definedName name="__202162">#REF!</definedName>
    <definedName name="__202163">#REF!</definedName>
    <definedName name="__202164">#REF!</definedName>
    <definedName name="__20216R1">#REF!</definedName>
    <definedName name="__20216R2">#REF!</definedName>
    <definedName name="__20216R3">#REF!</definedName>
    <definedName name="__202171">#REF!</definedName>
    <definedName name="__202172">#REF!</definedName>
    <definedName name="__202173">#REF!</definedName>
    <definedName name="__202174">#REF!</definedName>
    <definedName name="__202181">#REF!</definedName>
    <definedName name="__202182">#REF!</definedName>
    <definedName name="__202183">#REF!</definedName>
    <definedName name="__202184">#REF!</definedName>
    <definedName name="__20218R3">#REF!</definedName>
    <definedName name="__20221R3">#REF!</definedName>
    <definedName name="__21010">#REF!</definedName>
    <definedName name="__21010D">#REF!</definedName>
    <definedName name="__21010G">#REF!</definedName>
    <definedName name="__21010L">#REF!</definedName>
    <definedName name="__21010T">#REF!</definedName>
    <definedName name="__301001">#REF!</definedName>
    <definedName name="__301002">#REF!</definedName>
    <definedName name="__301003">#REF!</definedName>
    <definedName name="__301004">#REF!</definedName>
    <definedName name="__30100R1">#REF!</definedName>
    <definedName name="__302111">#REF!</definedName>
    <definedName name="__302112">#REF!</definedName>
    <definedName name="__302113">#REF!</definedName>
    <definedName name="__302114">#REF!</definedName>
    <definedName name="__3ROUN">#REF!</definedName>
    <definedName name="__401001">#REF!</definedName>
    <definedName name="__401002">#REF!</definedName>
    <definedName name="__401003">#REF!</definedName>
    <definedName name="__401004">#REF!</definedName>
    <definedName name="__40100R1">#REF!</definedName>
    <definedName name="__402111">#REF!</definedName>
    <definedName name="__402112">#REF!</definedName>
    <definedName name="__402113">#REF!</definedName>
    <definedName name="__402114">#REF!</definedName>
    <definedName name="__402121">#REF!</definedName>
    <definedName name="__402122">#REF!</definedName>
    <definedName name="__402123">#REF!</definedName>
    <definedName name="__402124">#REF!</definedName>
    <definedName name="__40212R1">#REF!</definedName>
    <definedName name="__40212R2">#REF!</definedName>
    <definedName name="__40212R3">#REF!</definedName>
    <definedName name="__402131">#REF!</definedName>
    <definedName name="__402132">#REF!</definedName>
    <definedName name="__402133">#REF!</definedName>
    <definedName name="__402134">#REF!</definedName>
    <definedName name="__402141">#REF!</definedName>
    <definedName name="__402142">#REF!</definedName>
    <definedName name="__402143">#REF!</definedName>
    <definedName name="__402144">#REF!</definedName>
    <definedName name="__40214R3">#REF!</definedName>
    <definedName name="__402151">#REF!</definedName>
    <definedName name="__402152">#REF!</definedName>
    <definedName name="__402153">#REF!</definedName>
    <definedName name="__402154">#REF!</definedName>
    <definedName name="__501001">#REF!</definedName>
    <definedName name="__501002">#REF!</definedName>
    <definedName name="__501003">#REF!</definedName>
    <definedName name="__501004">#REF!</definedName>
    <definedName name="__50100R1">#REF!</definedName>
    <definedName name="__50100R2">#REF!</definedName>
    <definedName name="__50100R3">#REF!</definedName>
    <definedName name="__601001">#REF!</definedName>
    <definedName name="__601002">#REF!</definedName>
    <definedName name="__601003">#REF!</definedName>
    <definedName name="__601004">#REF!</definedName>
    <definedName name="__60100R1">#REF!</definedName>
    <definedName name="__60100R2">#REF!</definedName>
    <definedName name="__60100R3">#REF!</definedName>
    <definedName name="__602111">#REF!</definedName>
    <definedName name="__602112">#REF!</definedName>
    <definedName name="__602113">#REF!</definedName>
    <definedName name="__602114">#REF!</definedName>
    <definedName name="__602121">#REF!</definedName>
    <definedName name="__602122">#REF!</definedName>
    <definedName name="__602123">#REF!</definedName>
    <definedName name="__602124">#REF!</definedName>
    <definedName name="__60212R3">#REF!</definedName>
    <definedName name="__901001">#REF!</definedName>
    <definedName name="__901002">#REF!</definedName>
    <definedName name="__901003">#REF!</definedName>
    <definedName name="__901004">#REF!</definedName>
    <definedName name="__90100R1">#REF!</definedName>
    <definedName name="__90100R2">#REF!</definedName>
    <definedName name="__90100R3">#REF!</definedName>
    <definedName name="__902101">#REF!</definedName>
    <definedName name="__902102">#REF!</definedName>
    <definedName name="__902103">#REF!</definedName>
    <definedName name="__902104">#REF!</definedName>
    <definedName name="__990011">#REF!</definedName>
    <definedName name="__990012">#REF!</definedName>
    <definedName name="__990013">#REF!</definedName>
    <definedName name="__990014">#REF!</definedName>
    <definedName name="__99001R3">#REF!</definedName>
    <definedName name="__99002R3">#REF!</definedName>
    <definedName name="__99004R3">#REF!</definedName>
    <definedName name="__A">#REF!</definedName>
    <definedName name="__bad1">#REF!</definedName>
    <definedName name="__bad2">#REF!</definedName>
    <definedName name="__bad3">#REF!</definedName>
    <definedName name="__bad4">#REF!</definedName>
    <definedName name="__bad5">#REF!</definedName>
    <definedName name="__BDE1">#REF!</definedName>
    <definedName name="__BDE2">#REF!</definedName>
    <definedName name="__C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EWE1">#REF!</definedName>
    <definedName name="__EWE2">#REF!</definedName>
    <definedName name="__EXP5">#REF!</definedName>
    <definedName name="__FDS_HYPERLINK_TOGGLE_STATE__" hidden="1">"ON"</definedName>
    <definedName name="__Fin2">#REF!</definedName>
    <definedName name="__FTC2">#REF!</definedName>
    <definedName name="__HNS2">#REF!</definedName>
    <definedName name="__IAR3">#REF!</definedName>
    <definedName name="__idc1">#REF!</definedName>
    <definedName name="__idc2">#REF!</definedName>
    <definedName name="__idf1">#REF!</definedName>
    <definedName name="__idf10">#REF!</definedName>
    <definedName name="__idf2">#REF!</definedName>
    <definedName name="__idf3">#REF!</definedName>
    <definedName name="__idf4">#REF!</definedName>
    <definedName name="__idf5">#REF!</definedName>
    <definedName name="__idf6">#REF!</definedName>
    <definedName name="__idf7">#REF!</definedName>
    <definedName name="__idf8">#REF!</definedName>
    <definedName name="__idf9">#REF!</definedName>
    <definedName name="__ir6">#REF!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C00000075">#REF!</definedName>
    <definedName name="__JC00016368">#REF!</definedName>
    <definedName name="__KM2">#REF!</definedName>
    <definedName name="__KMS2">#REF!</definedName>
    <definedName name="__KSA2">#REF!</definedName>
    <definedName name="__May2007" hidden="1">{"2002Frcst","05Month",FALSE,"Frcst Format 2002"}</definedName>
    <definedName name="__mdf1">#REF!</definedName>
    <definedName name="__mdf10">#REF!</definedName>
    <definedName name="__mdf2">#REF!</definedName>
    <definedName name="__mdf3">#REF!</definedName>
    <definedName name="__mdf4">#REF!</definedName>
    <definedName name="__mdf5">#REF!</definedName>
    <definedName name="__mdf6">#REF!</definedName>
    <definedName name="__mdf7">#REF!</definedName>
    <definedName name="__mdf8">#REF!</definedName>
    <definedName name="__mdf9">#REF!</definedName>
    <definedName name="__Mgn03">#REF!</definedName>
    <definedName name="__Mgn04">#REF!</definedName>
    <definedName name="__pc1">#REF!</definedName>
    <definedName name="__pc2">#REF!</definedName>
    <definedName name="__pf1">#REF!</definedName>
    <definedName name="__pf10">#REF!</definedName>
    <definedName name="__pf2">#REF!</definedName>
    <definedName name="__pf3">#REF!</definedName>
    <definedName name="__pf4">#REF!</definedName>
    <definedName name="__pf5">#REF!</definedName>
    <definedName name="__pf6">#REF!</definedName>
    <definedName name="__pf7">#REF!</definedName>
    <definedName name="__pf8">#REF!</definedName>
    <definedName name="__pf9">#REF!</definedName>
    <definedName name="__PG1">#REF!</definedName>
    <definedName name="__PG2">#REF!</definedName>
    <definedName name="__PG3">#N/A</definedName>
    <definedName name="__PG4">#N/A</definedName>
    <definedName name="__PG511">#REF!</definedName>
    <definedName name="__PG514">#REF!</definedName>
    <definedName name="__PG518">#REF!</definedName>
    <definedName name="__PG519">#REF!</definedName>
    <definedName name="__POV2">#REF!</definedName>
    <definedName name="__POV3">#REF!</definedName>
    <definedName name="__POV4">#REF!</definedName>
    <definedName name="__POV5">#REF!</definedName>
    <definedName name="__rf1">#REF!</definedName>
    <definedName name="__rf10">#REF!</definedName>
    <definedName name="__rf2">#REF!</definedName>
    <definedName name="__rf3">#REF!</definedName>
    <definedName name="__rf4">#REF!</definedName>
    <definedName name="__rf5">#REF!</definedName>
    <definedName name="__rf6">#REF!</definedName>
    <definedName name="__rf7">#REF!</definedName>
    <definedName name="__rf8">#REF!</definedName>
    <definedName name="__rf9">#REF!</definedName>
    <definedName name="__so4">#REF!</definedName>
    <definedName name="__sso4">#REF!</definedName>
    <definedName name="__TB601">#REF!</definedName>
    <definedName name="__TBL2">#REF!</definedName>
    <definedName name="__tf1">#REF!</definedName>
    <definedName name="__tf10">#REF!</definedName>
    <definedName name="__tf2">#REF!</definedName>
    <definedName name="__tf3">#REF!</definedName>
    <definedName name="__tf4">#REF!</definedName>
    <definedName name="__tf5">#REF!</definedName>
    <definedName name="__tf6">#REF!</definedName>
    <definedName name="__tf7">#REF!</definedName>
    <definedName name="__tf8">#REF!</definedName>
    <definedName name="__tf9">#REF!</definedName>
    <definedName name="__VAR1">#REF!</definedName>
    <definedName name="__VAR2">#REF!</definedName>
    <definedName name="__VAR3">#REF!</definedName>
    <definedName name="__WE1">#REF!</definedName>
    <definedName name="__WE2">#REF!</definedName>
    <definedName name="_00021D">#REF!</definedName>
    <definedName name="_00021G">#REF!</definedName>
    <definedName name="_00021L">#REF!</definedName>
    <definedName name="_00021T">#REF!</definedName>
    <definedName name="_1">#REF!</definedName>
    <definedName name="_1_0_0ROUN">#REF!</definedName>
    <definedName name="_1_00021D">#REF!</definedName>
    <definedName name="_1_2_Add_Group_and_CE">#REF!</definedName>
    <definedName name="_1_2003_AFFILIATE_BILLINGS_SUMMARY_QRY">#REF!</definedName>
    <definedName name="_1_SOL">#REF!</definedName>
    <definedName name="_10">#REF!</definedName>
    <definedName name="_10_0_0CHOIC">#REF!</definedName>
    <definedName name="_10_0_0H">#REF!</definedName>
    <definedName name="_10_00021G">#REF!</definedName>
    <definedName name="_10_10100">#REF!</definedName>
    <definedName name="_10_101002">#REF!</definedName>
    <definedName name="_10_101003">#REF!</definedName>
    <definedName name="_10_10100R1">#REF!</definedName>
    <definedName name="_100_102083">#REF!</definedName>
    <definedName name="_100_102163">#REF!</definedName>
    <definedName name="_100_103102">#REF!</definedName>
    <definedName name="_100_2003_AFFILIATE_BILLINGS_SUMMARY_QRY">#REF!</definedName>
    <definedName name="_100_202111">#REF!</definedName>
    <definedName name="_100_202113">#REF!</definedName>
    <definedName name="_100_202162">#REF!</definedName>
    <definedName name="_100_202163">#REF!</definedName>
    <definedName name="_100_202171">#REF!</definedName>
    <definedName name="_100_202172">#REF!</definedName>
    <definedName name="_100_202183">#REF!</definedName>
    <definedName name="_101_201001">#REF!</definedName>
    <definedName name="_101_202112">#REF!</definedName>
    <definedName name="_101_202114">#REF!</definedName>
    <definedName name="_101_202163">#REF!</definedName>
    <definedName name="_101_202164">#REF!</definedName>
    <definedName name="_101_202172">#REF!</definedName>
    <definedName name="_101_202173">#REF!</definedName>
    <definedName name="_101_202184">#REF!</definedName>
    <definedName name="_10100">#REF!</definedName>
    <definedName name="_101001">#REF!</definedName>
    <definedName name="_101002">#REF!</definedName>
    <definedName name="_101003">#REF!</definedName>
    <definedName name="_101004">#REF!</definedName>
    <definedName name="_10100R1">#REF!</definedName>
    <definedName name="_102_102134">#REF!</definedName>
    <definedName name="_102_102164">#REF!</definedName>
    <definedName name="_102_103103">#REF!</definedName>
    <definedName name="_102_201002">#REF!</definedName>
    <definedName name="_102_202113">#REF!</definedName>
    <definedName name="_102_202131">#REF!</definedName>
    <definedName name="_102_202164">#REF!</definedName>
    <definedName name="_102_20216R1">#REF!</definedName>
    <definedName name="_102_202173">#REF!</definedName>
    <definedName name="_102_202174">#REF!</definedName>
    <definedName name="_102_21010">#REF!</definedName>
    <definedName name="_102011">#REF!</definedName>
    <definedName name="_102012">#REF!</definedName>
    <definedName name="_102013">#REF!</definedName>
    <definedName name="_102014">#REF!</definedName>
    <definedName name="_102071">#REF!</definedName>
    <definedName name="_102072">#REF!</definedName>
    <definedName name="_102073">#REF!</definedName>
    <definedName name="_102074">#REF!</definedName>
    <definedName name="_10207R3">#REF!</definedName>
    <definedName name="_102081">#REF!</definedName>
    <definedName name="_102082">#REF!</definedName>
    <definedName name="_102083">#REF!</definedName>
    <definedName name="_102084">#REF!</definedName>
    <definedName name="_102111">#REF!</definedName>
    <definedName name="_102112">#REF!</definedName>
    <definedName name="_102113">#REF!</definedName>
    <definedName name="_102114">#REF!</definedName>
    <definedName name="_102121">#REF!</definedName>
    <definedName name="_102122">#REF!</definedName>
    <definedName name="_102123">#REF!</definedName>
    <definedName name="_102124">#REF!</definedName>
    <definedName name="_10212R2">#REF!</definedName>
    <definedName name="_102131">#REF!</definedName>
    <definedName name="_102132">#REF!</definedName>
    <definedName name="_102133">#REF!</definedName>
    <definedName name="_102134">#REF!</definedName>
    <definedName name="_10213R2">#REF!</definedName>
    <definedName name="_102141">#REF!</definedName>
    <definedName name="_102142">#REF!</definedName>
    <definedName name="_102143">#REF!</definedName>
    <definedName name="_102144">#REF!</definedName>
    <definedName name="_102151">#REF!</definedName>
    <definedName name="_102152">#REF!</definedName>
    <definedName name="_102153">#REF!</definedName>
    <definedName name="_102154">#REF!</definedName>
    <definedName name="_10215R1">#REF!</definedName>
    <definedName name="_10215R2">#REF!</definedName>
    <definedName name="_10215R3">#REF!</definedName>
    <definedName name="_102161">#REF!</definedName>
    <definedName name="_102162">#REF!</definedName>
    <definedName name="_102163">#REF!</definedName>
    <definedName name="_102164">#REF!</definedName>
    <definedName name="_10216R3">#REF!</definedName>
    <definedName name="_102171">#REF!</definedName>
    <definedName name="_102172">#REF!</definedName>
    <definedName name="_102173">#REF!</definedName>
    <definedName name="_102174">#REF!</definedName>
    <definedName name="_10217R1">#REF!</definedName>
    <definedName name="_10217R2">#REF!</definedName>
    <definedName name="_10217R3">#REF!</definedName>
    <definedName name="_102181">#REF!</definedName>
    <definedName name="_102182">#REF!</definedName>
    <definedName name="_102183">#REF!</definedName>
    <definedName name="_102184">#REF!</definedName>
    <definedName name="_103_10216R3">#REF!</definedName>
    <definedName name="_103_103104">#REF!</definedName>
    <definedName name="_103_201003">#REF!</definedName>
    <definedName name="_103_202114">#REF!</definedName>
    <definedName name="_103_202132">#REF!</definedName>
    <definedName name="_103_20216R1">#REF!</definedName>
    <definedName name="_103_20216R2">#REF!</definedName>
    <definedName name="_103_202174">#REF!</definedName>
    <definedName name="_103_202181">#REF!</definedName>
    <definedName name="_103_21010D">#REF!</definedName>
    <definedName name="_103101">#REF!</definedName>
    <definedName name="_103102">#REF!</definedName>
    <definedName name="_103103">#REF!</definedName>
    <definedName name="_103104">#REF!</definedName>
    <definedName name="_10310R1">#REF!</definedName>
    <definedName name="_10310R2">#REF!</definedName>
    <definedName name="_104_102084">#REF!</definedName>
    <definedName name="_104_201004">#REF!</definedName>
    <definedName name="_104_202131">#REF!</definedName>
    <definedName name="_104_202133">#REF!</definedName>
    <definedName name="_104_20216R2">#REF!</definedName>
    <definedName name="_104_20216R3">#REF!</definedName>
    <definedName name="_104_202181">#REF!</definedName>
    <definedName name="_104_21010G">#REF!</definedName>
    <definedName name="_105_102171">#REF!</definedName>
    <definedName name="_105_10310R1">#REF!</definedName>
    <definedName name="_105_202132">#REF!</definedName>
    <definedName name="_105_202134">#REF!</definedName>
    <definedName name="_105_20216R3">#REF!</definedName>
    <definedName name="_105_202171">#REF!</definedName>
    <definedName name="_105_202182">#REF!</definedName>
    <definedName name="_105_21010L">#REF!</definedName>
    <definedName name="_106_20100R1">#REF!</definedName>
    <definedName name="_106_202133">#REF!</definedName>
    <definedName name="_106_202151">#REF!</definedName>
    <definedName name="_106_202171">#REF!</definedName>
    <definedName name="_106_202172">#REF!</definedName>
    <definedName name="_106_202183">#REF!</definedName>
    <definedName name="_106_21010T">#REF!</definedName>
    <definedName name="_107_102172">#REF!</definedName>
    <definedName name="_107_10310R2">#REF!</definedName>
    <definedName name="_107_202101">#REF!</definedName>
    <definedName name="_107_202134">#REF!</definedName>
    <definedName name="_107_202152">#REF!</definedName>
    <definedName name="_107_202172">#REF!</definedName>
    <definedName name="_107_202173">#REF!</definedName>
    <definedName name="_107_202183">#REF!</definedName>
    <definedName name="_107_202184">#REF!</definedName>
    <definedName name="_107_301001">#REF!</definedName>
    <definedName name="_108_102111">#REF!</definedName>
    <definedName name="_108_202102">#REF!</definedName>
    <definedName name="_108_202151">#REF!</definedName>
    <definedName name="_108_202153">#REF!</definedName>
    <definedName name="_108_202173">#REF!</definedName>
    <definedName name="_108_202174">#REF!</definedName>
    <definedName name="_108_202184">#REF!</definedName>
    <definedName name="_108_20218R3">#REF!</definedName>
    <definedName name="_108_301002">#REF!</definedName>
    <definedName name="_109_102173">#REF!</definedName>
    <definedName name="_109_19190">#REF!</definedName>
    <definedName name="_109_202103">#REF!</definedName>
    <definedName name="_109_202152">#REF!</definedName>
    <definedName name="_109_202154">#REF!</definedName>
    <definedName name="_109_202174">#REF!</definedName>
    <definedName name="_109_202181">#REF!</definedName>
    <definedName name="_109_20221R3">#REF!</definedName>
    <definedName name="_109_21010">#REF!</definedName>
    <definedName name="_109_301003">#REF!</definedName>
    <definedName name="_11">#REF!</definedName>
    <definedName name="_11_0_0CHOIC">#REF!</definedName>
    <definedName name="_11_0_0H">#REF!</definedName>
    <definedName name="_11_10100">#REF!</definedName>
    <definedName name="_11_101001">#REF!</definedName>
    <definedName name="_11_101003">#REF!</definedName>
    <definedName name="_11_101004">#REF!</definedName>
    <definedName name="_11_102011">#REF!</definedName>
    <definedName name="_110_202104">#REF!</definedName>
    <definedName name="_110_202153">#REF!</definedName>
    <definedName name="_110_202161">#REF!</definedName>
    <definedName name="_110_202181">#REF!</definedName>
    <definedName name="_110_21010">#REF!</definedName>
    <definedName name="_110_21010D">#REF!</definedName>
    <definedName name="_110_301004">#REF!</definedName>
    <definedName name="_111_102142">#REF!</definedName>
    <definedName name="_111_102174">#REF!</definedName>
    <definedName name="_111_19190D">#REF!</definedName>
    <definedName name="_111_202111">#REF!</definedName>
    <definedName name="_111_202154">#REF!</definedName>
    <definedName name="_111_202162">#REF!</definedName>
    <definedName name="_111_202182">#REF!</definedName>
    <definedName name="_111_21010D">#REF!</definedName>
    <definedName name="_111_21010G">#REF!</definedName>
    <definedName name="_111_30100R1">#REF!</definedName>
    <definedName name="_11111">#REF!</definedName>
    <definedName name="_112_102112">#REF!</definedName>
    <definedName name="_112_10217R1">#REF!</definedName>
    <definedName name="_112_202112">#REF!</definedName>
    <definedName name="_112_202161">#REF!</definedName>
    <definedName name="_112_202163">#REF!</definedName>
    <definedName name="_112_202182">#REF!</definedName>
    <definedName name="_112_21010G">#REF!</definedName>
    <definedName name="_112_21010L">#REF!</definedName>
    <definedName name="_112_302111">#REF!</definedName>
    <definedName name="_113_10217R2">#REF!</definedName>
    <definedName name="_113_19190G">#REF!</definedName>
    <definedName name="_113_202113">#REF!</definedName>
    <definedName name="_113_202162">#REF!</definedName>
    <definedName name="_113_202164">#REF!</definedName>
    <definedName name="_113_202183">#REF!</definedName>
    <definedName name="_113_21010L">#REF!</definedName>
    <definedName name="_113_21010T">#REF!</definedName>
    <definedName name="_113_302112">#REF!</definedName>
    <definedName name="_114_10217R3">#REF!</definedName>
    <definedName name="_114_202114">#REF!</definedName>
    <definedName name="_114_202163">#REF!</definedName>
    <definedName name="_114_20216R1">#REF!</definedName>
    <definedName name="_114_202183">#REF!</definedName>
    <definedName name="_114_202184">#REF!</definedName>
    <definedName name="_114_21010T">#REF!</definedName>
    <definedName name="_114_301001">#REF!</definedName>
    <definedName name="_114_302113">#REF!</definedName>
    <definedName name="_115_102143">#REF!</definedName>
    <definedName name="_115_19190L">#REF!</definedName>
    <definedName name="_115_20211R2">#REF!</definedName>
    <definedName name="_115_202164">#REF!</definedName>
    <definedName name="_115_20216R2">#REF!</definedName>
    <definedName name="_115_202184">#REF!</definedName>
    <definedName name="_115_20218R3">#REF!</definedName>
    <definedName name="_115_301001">#REF!</definedName>
    <definedName name="_115_301002">#REF!</definedName>
    <definedName name="_115_302114">#REF!</definedName>
    <definedName name="_116_102113">#REF!</definedName>
    <definedName name="_116_102181">#REF!</definedName>
    <definedName name="_116_202131">#REF!</definedName>
    <definedName name="_116_20216R3">#REF!</definedName>
    <definedName name="_116_202171">#REF!</definedName>
    <definedName name="_116_20218R3">#REF!</definedName>
    <definedName name="_116_20221R3">#REF!</definedName>
    <definedName name="_116_301002">#REF!</definedName>
    <definedName name="_116_301003">#REF!</definedName>
    <definedName name="_116_401001">#REF!</definedName>
    <definedName name="_117_19190T">#REF!</definedName>
    <definedName name="_117_202132">#REF!</definedName>
    <definedName name="_117_202171">#REF!</definedName>
    <definedName name="_117_202172">#REF!</definedName>
    <definedName name="_117_20221R3">#REF!</definedName>
    <definedName name="_117_21010">#REF!</definedName>
    <definedName name="_117_301003">#REF!</definedName>
    <definedName name="_117_301004">#REF!</definedName>
    <definedName name="_117_401002">#REF!</definedName>
    <definedName name="_118_102182">#REF!</definedName>
    <definedName name="_118_202133">#REF!</definedName>
    <definedName name="_118_202172">#REF!</definedName>
    <definedName name="_118_202173">#REF!</definedName>
    <definedName name="_118_21010">#REF!</definedName>
    <definedName name="_118_21010D">#REF!</definedName>
    <definedName name="_118_301004">#REF!</definedName>
    <definedName name="_118_30100R1">#REF!</definedName>
    <definedName name="_118_401003">#REF!</definedName>
    <definedName name="_119_102144">#REF!</definedName>
    <definedName name="_119_2003_AFFILIATE_BILLINGS_SUMMARY_QRY">#REF!</definedName>
    <definedName name="_119_202134">#REF!</definedName>
    <definedName name="_119_202173">#REF!</definedName>
    <definedName name="_119_202174">#REF!</definedName>
    <definedName name="_119_21010D">#REF!</definedName>
    <definedName name="_119_21010G">#REF!</definedName>
    <definedName name="_119_30100R1">#REF!</definedName>
    <definedName name="_119_302111">#REF!</definedName>
    <definedName name="_119_401004">#REF!</definedName>
    <definedName name="_11ROUN">#REF!</definedName>
    <definedName name="_12">#REF!</definedName>
    <definedName name="_12_0_0CHOIC">#REF!</definedName>
    <definedName name="_12_101001">#REF!</definedName>
    <definedName name="_12_101002">#REF!</definedName>
    <definedName name="_12_101004">#REF!</definedName>
    <definedName name="_12_10100R1">#REF!</definedName>
    <definedName name="_12_102012">#REF!</definedName>
    <definedName name="_120_102114">#REF!</definedName>
    <definedName name="_120_102183">#REF!</definedName>
    <definedName name="_120_20213R2">#REF!</definedName>
    <definedName name="_120_202174">#REF!</definedName>
    <definedName name="_120_202181">#REF!</definedName>
    <definedName name="_120_21010G">#REF!</definedName>
    <definedName name="_120_21010L">#REF!</definedName>
    <definedName name="_120_302111">#REF!</definedName>
    <definedName name="_120_302112">#REF!</definedName>
    <definedName name="_120_40100R1">#REF!</definedName>
    <definedName name="_121_201001">#REF!</definedName>
    <definedName name="_121_202151">#REF!</definedName>
    <definedName name="_121_202181">#REF!</definedName>
    <definedName name="_121_202182">#REF!</definedName>
    <definedName name="_121_21010L">#REF!</definedName>
    <definedName name="_121_21010T">#REF!</definedName>
    <definedName name="_121_302112">#REF!</definedName>
    <definedName name="_121_302113">#REF!</definedName>
    <definedName name="_121_402111">#REF!</definedName>
    <definedName name="_122_102184">#REF!</definedName>
    <definedName name="_122_201002">#REF!</definedName>
    <definedName name="_122_202152">#REF!</definedName>
    <definedName name="_122_202183">#REF!</definedName>
    <definedName name="_122_21010T">#REF!</definedName>
    <definedName name="_122_301001">#REF!</definedName>
    <definedName name="_122_302113">#REF!</definedName>
    <definedName name="_122_302114">#REF!</definedName>
    <definedName name="_122_402112">#REF!</definedName>
    <definedName name="_123_201003">#REF!</definedName>
    <definedName name="_123_202153">#REF!</definedName>
    <definedName name="_123_202184">#REF!</definedName>
    <definedName name="_123_301001">#REF!</definedName>
    <definedName name="_123_301002">#REF!</definedName>
    <definedName name="_123_302114">#REF!</definedName>
    <definedName name="_123_401001">#REF!</definedName>
    <definedName name="_123_402113">#REF!</definedName>
    <definedName name="_123Graph_CHART3" hidden="1">#REF!</definedName>
    <definedName name="_123Graph_E" hidden="1">#REF!</definedName>
    <definedName name="_124_103101">#REF!</definedName>
    <definedName name="_124_201004">#REF!</definedName>
    <definedName name="_124_202154">#REF!</definedName>
    <definedName name="_124_20501R1">#REF!</definedName>
    <definedName name="_124_301002">#REF!</definedName>
    <definedName name="_124_301003">#REF!</definedName>
    <definedName name="_124_401001">#REF!</definedName>
    <definedName name="_124_401002">#REF!</definedName>
    <definedName name="_124_402114">#REF!</definedName>
    <definedName name="_125_102121">#REF!</definedName>
    <definedName name="_125_20215R2">#REF!</definedName>
    <definedName name="_125_20501R2">#REF!</definedName>
    <definedName name="_125_301003">#REF!</definedName>
    <definedName name="_125_301004">#REF!</definedName>
    <definedName name="_125_401002">#REF!</definedName>
    <definedName name="_125_401003">#REF!</definedName>
    <definedName name="_125_402121">#REF!</definedName>
    <definedName name="_126_103102">#REF!</definedName>
    <definedName name="_126_20100R1">#REF!</definedName>
    <definedName name="_126_202161">#REF!</definedName>
    <definedName name="_126_20501R3">#REF!</definedName>
    <definedName name="_126_301004">#REF!</definedName>
    <definedName name="_126_30100R1">#REF!</definedName>
    <definedName name="_126_401003">#REF!</definedName>
    <definedName name="_126_401004">#REF!</definedName>
    <definedName name="_126_402122">#REF!</definedName>
    <definedName name="_127_102152">#REF!</definedName>
    <definedName name="_127_202162">#REF!</definedName>
    <definedName name="_127_202182">#REF!</definedName>
    <definedName name="_127_20502R1">#REF!</definedName>
    <definedName name="_127_30100R1">#REF!</definedName>
    <definedName name="_127_302111">#REF!</definedName>
    <definedName name="_127_401004">#REF!</definedName>
    <definedName name="_127_40100R1">#REF!</definedName>
    <definedName name="_127_402123">#REF!</definedName>
    <definedName name="_128_103103">#REF!</definedName>
    <definedName name="_128_202101">#REF!</definedName>
    <definedName name="_128_202163">#REF!</definedName>
    <definedName name="_128_20502R2">#REF!</definedName>
    <definedName name="_128_302111">#REF!</definedName>
    <definedName name="_128_302112">#REF!</definedName>
    <definedName name="_128_40100R1">#REF!</definedName>
    <definedName name="_128_402111">#REF!</definedName>
    <definedName name="_128_402124">#REF!</definedName>
    <definedName name="_129_202102">#REF!</definedName>
    <definedName name="_129_202164">#REF!</definedName>
    <definedName name="_129_20502R3">#REF!</definedName>
    <definedName name="_129_302112">#REF!</definedName>
    <definedName name="_129_302113">#REF!</definedName>
    <definedName name="_129_402111">#REF!</definedName>
    <definedName name="_129_402112">#REF!</definedName>
    <definedName name="_129_402131">#REF!</definedName>
    <definedName name="_13">#REF!</definedName>
    <definedName name="_13_10100">#REF!</definedName>
    <definedName name="_13_101002">#REF!</definedName>
    <definedName name="_13_101003">#REF!</definedName>
    <definedName name="_13_10100R1">#REF!</definedName>
    <definedName name="_13_102011">#REF!</definedName>
    <definedName name="_13_102013">#REF!</definedName>
    <definedName name="_130_102122">#REF!</definedName>
    <definedName name="_130_103104">#REF!</definedName>
    <definedName name="_130_202103">#REF!</definedName>
    <definedName name="_130_20216R1">#REF!</definedName>
    <definedName name="_130_302113">#REF!</definedName>
    <definedName name="_130_302114">#REF!</definedName>
    <definedName name="_130_402112">#REF!</definedName>
    <definedName name="_130_402113">#REF!</definedName>
    <definedName name="_130_402132">#REF!</definedName>
    <definedName name="_131_102153">#REF!</definedName>
    <definedName name="_131_10310R1">#REF!</definedName>
    <definedName name="_131_202104">#REF!</definedName>
    <definedName name="_131_20216R2">#REF!</definedName>
    <definedName name="_131_21010">#REF!</definedName>
    <definedName name="_131_302114">#REF!</definedName>
    <definedName name="_131_401001">#REF!</definedName>
    <definedName name="_131_402113">#REF!</definedName>
    <definedName name="_131_402114">#REF!</definedName>
    <definedName name="_131_402133">#REF!</definedName>
    <definedName name="_132_10310R2">#REF!</definedName>
    <definedName name="_132_20216R3">#REF!</definedName>
    <definedName name="_132_401001">#REF!</definedName>
    <definedName name="_132_401002">#REF!</definedName>
    <definedName name="_132_402114">#REF!</definedName>
    <definedName name="_132_402121">#REF!</definedName>
    <definedName name="_132_402134">#REF!</definedName>
    <definedName name="_133_19190">#REF!</definedName>
    <definedName name="_133_202111">#REF!</definedName>
    <definedName name="_133_202171">#REF!</definedName>
    <definedName name="_133_202183">#REF!</definedName>
    <definedName name="_133_21010D">#REF!</definedName>
    <definedName name="_133_401002">#REF!</definedName>
    <definedName name="_133_401003">#REF!</definedName>
    <definedName name="_133_402121">#REF!</definedName>
    <definedName name="_133_402122">#REF!</definedName>
    <definedName name="_133_402141">#REF!</definedName>
    <definedName name="_134_19190D">#REF!</definedName>
    <definedName name="_134_202112">#REF!</definedName>
    <definedName name="_134_202172">#REF!</definedName>
    <definedName name="_134_202184">#REF!</definedName>
    <definedName name="_134_401003">#REF!</definedName>
    <definedName name="_134_401004">#REF!</definedName>
    <definedName name="_134_402122">#REF!</definedName>
    <definedName name="_134_402123">#REF!</definedName>
    <definedName name="_134_402142">#REF!</definedName>
    <definedName name="_135_102123">#REF!</definedName>
    <definedName name="_135_102154">#REF!</definedName>
    <definedName name="_135_19190G">#REF!</definedName>
    <definedName name="_135_202113">#REF!</definedName>
    <definedName name="_135_202173">#REF!</definedName>
    <definedName name="_135_20218R3">#REF!</definedName>
    <definedName name="_135_21010G">#REF!</definedName>
    <definedName name="_135_401004">#REF!</definedName>
    <definedName name="_135_40100R1">#REF!</definedName>
    <definedName name="_135_402123">#REF!</definedName>
    <definedName name="_135_402124">#REF!</definedName>
    <definedName name="_135_402143">#REF!</definedName>
    <definedName name="_136_19190L">#REF!</definedName>
    <definedName name="_136_202114">#REF!</definedName>
    <definedName name="_136_202174">#REF!</definedName>
    <definedName name="_136_20221R3">#REF!</definedName>
    <definedName name="_136_40100R1">#REF!</definedName>
    <definedName name="_136_402111">#REF!</definedName>
    <definedName name="_136_402124">#REF!</definedName>
    <definedName name="_136_402131">#REF!</definedName>
    <definedName name="_136_402144">#REF!</definedName>
    <definedName name="_137_19190T">#REF!</definedName>
    <definedName name="_137_202181">#REF!</definedName>
    <definedName name="_137_21010">#REF!</definedName>
    <definedName name="_137_21010L">#REF!</definedName>
    <definedName name="_137_402111">#REF!</definedName>
    <definedName name="_137_402112">#REF!</definedName>
    <definedName name="_137_40212R1">#REF!</definedName>
    <definedName name="_137_402132">#REF!</definedName>
    <definedName name="_137_402151">#REF!</definedName>
    <definedName name="_138_2003_AFFILIATE_BILLINGS_SUMMARY_QRY">#REF!</definedName>
    <definedName name="_138_202131">#REF!</definedName>
    <definedName name="_138_202182">#REF!</definedName>
    <definedName name="_138_21010D">#REF!</definedName>
    <definedName name="_138_402112">#REF!</definedName>
    <definedName name="_138_402113">#REF!</definedName>
    <definedName name="_138_40212R2">#REF!</definedName>
    <definedName name="_138_402133">#REF!</definedName>
    <definedName name="_138_402152">#REF!</definedName>
    <definedName name="_139_202132">#REF!</definedName>
    <definedName name="_139_202183">#REF!</definedName>
    <definedName name="_139_21010G">#REF!</definedName>
    <definedName name="_139_21010T">#REF!</definedName>
    <definedName name="_139_402113">#REF!</definedName>
    <definedName name="_139_402114">#REF!</definedName>
    <definedName name="_139_40212R3">#REF!</definedName>
    <definedName name="_139_402134">#REF!</definedName>
    <definedName name="_139_402153">#REF!</definedName>
    <definedName name="_14">#REF!</definedName>
    <definedName name="_14_101001">#REF!</definedName>
    <definedName name="_14_101003">#REF!</definedName>
    <definedName name="_14_101004">#REF!</definedName>
    <definedName name="_14_102011">#REF!</definedName>
    <definedName name="_14_102014">#REF!</definedName>
    <definedName name="_140_102124">#REF!</definedName>
    <definedName name="_140_201001">#REF!</definedName>
    <definedName name="_140_202133">#REF!</definedName>
    <definedName name="_140_202184">#REF!</definedName>
    <definedName name="_140_21010L">#REF!</definedName>
    <definedName name="_140_301001">#REF!</definedName>
    <definedName name="_140_402114">#REF!</definedName>
    <definedName name="_140_402121">#REF!</definedName>
    <definedName name="_140_402131">#REF!</definedName>
    <definedName name="_140_402141">#REF!</definedName>
    <definedName name="_140_402154">#REF!</definedName>
    <definedName name="_141_10212R2">#REF!</definedName>
    <definedName name="_141_202134">#REF!</definedName>
    <definedName name="_141_20218R3">#REF!</definedName>
    <definedName name="_141_21010T">#REF!</definedName>
    <definedName name="_141_301002">#REF!</definedName>
    <definedName name="_141_402121">#REF!</definedName>
    <definedName name="_141_402122">#REF!</definedName>
    <definedName name="_141_402132">#REF!</definedName>
    <definedName name="_141_402142">#REF!</definedName>
    <definedName name="_141_501001">#REF!</definedName>
    <definedName name="_142_201002">#REF!</definedName>
    <definedName name="_142_20221R2">#REF!</definedName>
    <definedName name="_142_301001">#REF!</definedName>
    <definedName name="_142_301003">#REF!</definedName>
    <definedName name="_142_402122">#REF!</definedName>
    <definedName name="_142_402123">#REF!</definedName>
    <definedName name="_142_402133">#REF!</definedName>
    <definedName name="_142_402143">#REF!</definedName>
    <definedName name="_142_501002">#REF!</definedName>
    <definedName name="_143_202151">#REF!</definedName>
    <definedName name="_143_20221R3">#REF!</definedName>
    <definedName name="_143_301002">#REF!</definedName>
    <definedName name="_143_301004">#REF!</definedName>
    <definedName name="_143_402123">#REF!</definedName>
    <definedName name="_143_402124">#REF!</definedName>
    <definedName name="_143_402134">#REF!</definedName>
    <definedName name="_143_402144">#REF!</definedName>
    <definedName name="_143_501003">#REF!</definedName>
    <definedName name="_144_201003">#REF!</definedName>
    <definedName name="_144_202152">#REF!</definedName>
    <definedName name="_144_301003">#REF!</definedName>
    <definedName name="_144_402124">#REF!</definedName>
    <definedName name="_144_40212R1">#REF!</definedName>
    <definedName name="_144_402141">#REF!</definedName>
    <definedName name="_144_402151">#REF!</definedName>
    <definedName name="_144_501004">#REF!</definedName>
    <definedName name="_1445">#REF!</definedName>
    <definedName name="_145_102131">#REF!</definedName>
    <definedName name="_145_202153">#REF!</definedName>
    <definedName name="_145_21010">#REF!</definedName>
    <definedName name="_145_301004">#REF!</definedName>
    <definedName name="_145_30100R1">#REF!</definedName>
    <definedName name="_145_40212R1">#REF!</definedName>
    <definedName name="_145_40212R2">#REF!</definedName>
    <definedName name="_145_402142">#REF!</definedName>
    <definedName name="_145_402152">#REF!</definedName>
    <definedName name="_145_50100R1">#REF!</definedName>
    <definedName name="_146_102162">#REF!</definedName>
    <definedName name="_146_201004">#REF!</definedName>
    <definedName name="_146_202154">#REF!</definedName>
    <definedName name="_146_30100R1">#REF!</definedName>
    <definedName name="_146_302111">#REF!</definedName>
    <definedName name="_146_40212R2">#REF!</definedName>
    <definedName name="_146_40212R3">#REF!</definedName>
    <definedName name="_146_402143">#REF!</definedName>
    <definedName name="_146_402153">#REF!</definedName>
    <definedName name="_146_601001">#REF!</definedName>
    <definedName name="_147_20100R1">#REF!</definedName>
    <definedName name="_147_21010D">#REF!</definedName>
    <definedName name="_147_302111">#REF!</definedName>
    <definedName name="_147_302112">#REF!</definedName>
    <definedName name="_147_40212R3">#REF!</definedName>
    <definedName name="_147_402131">#REF!</definedName>
    <definedName name="_147_402144">#REF!</definedName>
    <definedName name="_147_402154">#REF!</definedName>
    <definedName name="_147_601002">#REF!</definedName>
    <definedName name="_148_202161">#REF!</definedName>
    <definedName name="_148_302112">#REF!</definedName>
    <definedName name="_148_302113">#REF!</definedName>
    <definedName name="_148_402131">#REF!</definedName>
    <definedName name="_148_402132">#REF!</definedName>
    <definedName name="_148_40214R3">#REF!</definedName>
    <definedName name="_148_501001">#REF!</definedName>
    <definedName name="_148_601003">#REF!</definedName>
    <definedName name="_1480">#REF!</definedName>
    <definedName name="_149_102132">#REF!</definedName>
    <definedName name="_149_202101">#REF!</definedName>
    <definedName name="_149_202162">#REF!</definedName>
    <definedName name="_149_21010G">#REF!</definedName>
    <definedName name="_149_302113">#REF!</definedName>
    <definedName name="_149_302114">#REF!</definedName>
    <definedName name="_149_402132">#REF!</definedName>
    <definedName name="_149_402133">#REF!</definedName>
    <definedName name="_149_402151">#REF!</definedName>
    <definedName name="_149_501002">#REF!</definedName>
    <definedName name="_149_601004">#REF!</definedName>
    <definedName name="_14PREFERRED_STOCK">#REF!</definedName>
    <definedName name="_15">#REF!</definedName>
    <definedName name="_15_00021L">#REF!</definedName>
    <definedName name="_15_101002">#REF!</definedName>
    <definedName name="_15_101004">#REF!</definedName>
    <definedName name="_15_10100R1">#REF!</definedName>
    <definedName name="_15_102012">#REF!</definedName>
    <definedName name="_15_102071">#REF!</definedName>
    <definedName name="_150_102163">#REF!</definedName>
    <definedName name="_150_202163">#REF!</definedName>
    <definedName name="_150_302114">#REF!</definedName>
    <definedName name="_150_401001">#REF!</definedName>
    <definedName name="_150_402133">#REF!</definedName>
    <definedName name="_150_402134">#REF!</definedName>
    <definedName name="_150_402152">#REF!</definedName>
    <definedName name="_150_501003">#REF!</definedName>
    <definedName name="_150_60100R1">#REF!</definedName>
    <definedName name="_151_202102">#REF!</definedName>
    <definedName name="_151_202164">#REF!</definedName>
    <definedName name="_151_21010L">#REF!</definedName>
    <definedName name="_151_401001">#REF!</definedName>
    <definedName name="_151_401002">#REF!</definedName>
    <definedName name="_151_402134">#REF!</definedName>
    <definedName name="_151_402141">#REF!</definedName>
    <definedName name="_151_402153">#REF!</definedName>
    <definedName name="_151_501004">#REF!</definedName>
    <definedName name="_151_602111">#REF!</definedName>
    <definedName name="_15139">#REF!</definedName>
    <definedName name="_15174">#REF!</definedName>
    <definedName name="_152_20216R1">#REF!</definedName>
    <definedName name="_152_401002">#REF!</definedName>
    <definedName name="_152_401003">#REF!</definedName>
    <definedName name="_152_402141">#REF!</definedName>
    <definedName name="_152_402142">#REF!</definedName>
    <definedName name="_152_402154">#REF!</definedName>
    <definedName name="_152_50100R1">#REF!</definedName>
    <definedName name="_152_602112">#REF!</definedName>
    <definedName name="_153_102133">#REF!</definedName>
    <definedName name="_153_202103">#REF!</definedName>
    <definedName name="_153_20216R2">#REF!</definedName>
    <definedName name="_153_21010T">#REF!</definedName>
    <definedName name="_153_401003">#REF!</definedName>
    <definedName name="_153_401004">#REF!</definedName>
    <definedName name="_153_402142">#REF!</definedName>
    <definedName name="_153_402143">#REF!</definedName>
    <definedName name="_153_501001">#REF!</definedName>
    <definedName name="_153_601001">#REF!</definedName>
    <definedName name="_153_602113">#REF!</definedName>
    <definedName name="_154_102164">#REF!</definedName>
    <definedName name="_154_20216R3">#REF!</definedName>
    <definedName name="_154_301001">#REF!</definedName>
    <definedName name="_154_401004">#REF!</definedName>
    <definedName name="_154_402143">#REF!</definedName>
    <definedName name="_154_402144">#REF!</definedName>
    <definedName name="_154_501002">#REF!</definedName>
    <definedName name="_154_601002">#REF!</definedName>
    <definedName name="_154_602114">#REF!</definedName>
    <definedName name="_155_202104">#REF!</definedName>
    <definedName name="_155_301002">#REF!</definedName>
    <definedName name="_155_40100R1">#REF!</definedName>
    <definedName name="_155_402144">#REF!</definedName>
    <definedName name="_155_40214R3">#REF!</definedName>
    <definedName name="_155_501003">#REF!</definedName>
    <definedName name="_155_601003">#REF!</definedName>
    <definedName name="_155_602121">#REF!</definedName>
    <definedName name="_156_202171">#REF!</definedName>
    <definedName name="_156_301003">#REF!</definedName>
    <definedName name="_156_402111">#REF!</definedName>
    <definedName name="_156_40214R3">#REF!</definedName>
    <definedName name="_156_402151">#REF!</definedName>
    <definedName name="_156_501004">#REF!</definedName>
    <definedName name="_156_601004">#REF!</definedName>
    <definedName name="_156_602122">#REF!</definedName>
    <definedName name="_157_102134">#REF!</definedName>
    <definedName name="_157_202111">#REF!</definedName>
    <definedName name="_157_202172">#REF!</definedName>
    <definedName name="_157_301004">#REF!</definedName>
    <definedName name="_157_402112">#REF!</definedName>
    <definedName name="_157_402151">#REF!</definedName>
    <definedName name="_157_402152">#REF!</definedName>
    <definedName name="_157_50100R1">#REF!</definedName>
    <definedName name="_157_60100R1">#REF!</definedName>
    <definedName name="_157_602123">#REF!</definedName>
    <definedName name="_158_10213R2">#REF!</definedName>
    <definedName name="_158_202173">#REF!</definedName>
    <definedName name="_158_402113">#REF!</definedName>
    <definedName name="_158_402152">#REF!</definedName>
    <definedName name="_158_402153">#REF!</definedName>
    <definedName name="_158_50100R2">#REF!</definedName>
    <definedName name="_158_602111">#REF!</definedName>
    <definedName name="_158_602124">#REF!</definedName>
    <definedName name="_159_202112">#REF!</definedName>
    <definedName name="_159_202174">#REF!</definedName>
    <definedName name="_159_30100R1">#REF!</definedName>
    <definedName name="_159_402114">#REF!</definedName>
    <definedName name="_159_402153">#REF!</definedName>
    <definedName name="_159_402154">#REF!</definedName>
    <definedName name="_159_50100R3">#REF!</definedName>
    <definedName name="_159_602112">#REF!</definedName>
    <definedName name="_159_901001">#REF!</definedName>
    <definedName name="_16">#REF!</definedName>
    <definedName name="_16_0_0H">#REF!</definedName>
    <definedName name="_16_101003">#REF!</definedName>
    <definedName name="_16_10100R1">#REF!</definedName>
    <definedName name="_16_102011">#REF!</definedName>
    <definedName name="_16_102013">#REF!</definedName>
    <definedName name="_16_102072">#REF!</definedName>
    <definedName name="_160_302111">#REF!</definedName>
    <definedName name="_160_402121">#REF!</definedName>
    <definedName name="_160_402154">#REF!</definedName>
    <definedName name="_160_501001">#REF!</definedName>
    <definedName name="_160_601001">#REF!</definedName>
    <definedName name="_160_602113">#REF!</definedName>
    <definedName name="_160_901002">#REF!</definedName>
    <definedName name="_161_202113">#REF!</definedName>
    <definedName name="_161_202181">#REF!</definedName>
    <definedName name="_161_302112">#REF!</definedName>
    <definedName name="_161_402122">#REF!</definedName>
    <definedName name="_161_501001">#REF!</definedName>
    <definedName name="_161_501002">#REF!</definedName>
    <definedName name="_161_601002">#REF!</definedName>
    <definedName name="_161_602114">#REF!</definedName>
    <definedName name="_161_901003">#REF!</definedName>
    <definedName name="_162_102141">#REF!</definedName>
    <definedName name="_162_302113">#REF!</definedName>
    <definedName name="_162_402123">#REF!</definedName>
    <definedName name="_162_501002">#REF!</definedName>
    <definedName name="_162_501003">#REF!</definedName>
    <definedName name="_162_601003">#REF!</definedName>
    <definedName name="_162_602121">#REF!</definedName>
    <definedName name="_162_901004">#REF!</definedName>
    <definedName name="_163_102172">#REF!</definedName>
    <definedName name="_163_202114">#REF!</definedName>
    <definedName name="_163_302114">#REF!</definedName>
    <definedName name="_163_402124">#REF!</definedName>
    <definedName name="_163_501003">#REF!</definedName>
    <definedName name="_163_501004">#REF!</definedName>
    <definedName name="_163_601004">#REF!</definedName>
    <definedName name="_163_602122">#REF!</definedName>
    <definedName name="_163_90100R1">#REF!</definedName>
    <definedName name="_164_20211R2">#REF!</definedName>
    <definedName name="_164_30211R2">#REF!</definedName>
    <definedName name="_164_40212R1">#REF!</definedName>
    <definedName name="_164_402131">#REF!</definedName>
    <definedName name="_164_501004">#REF!</definedName>
    <definedName name="_164_50100R1">#REF!</definedName>
    <definedName name="_164_60100R1">#REF!</definedName>
    <definedName name="_164_602123">#REF!</definedName>
    <definedName name="_164_902101">#REF!</definedName>
    <definedName name="_165_401001">#REF!</definedName>
    <definedName name="_165_40212R2">#REF!</definedName>
    <definedName name="_165_402132">#REF!</definedName>
    <definedName name="_165_50100R1">#REF!</definedName>
    <definedName name="_165_50100R2">#REF!</definedName>
    <definedName name="_165_60100R2">#REF!</definedName>
    <definedName name="_165_602124">#REF!</definedName>
    <definedName name="_165_902102">#REF!</definedName>
    <definedName name="_166_102142">#REF!</definedName>
    <definedName name="_166_202131">#REF!</definedName>
    <definedName name="_166_202182">#REF!</definedName>
    <definedName name="_166_401002">#REF!</definedName>
    <definedName name="_166_40212R3">#REF!</definedName>
    <definedName name="_166_402133">#REF!</definedName>
    <definedName name="_166_50100R2">#REF!</definedName>
    <definedName name="_166_50100R3">#REF!</definedName>
    <definedName name="_166_60100R3">#REF!</definedName>
    <definedName name="_166_901001">#REF!</definedName>
    <definedName name="_166_902103">#REF!</definedName>
    <definedName name="_167_102173">#REF!</definedName>
    <definedName name="_167_401003">#REF!</definedName>
    <definedName name="_167_402131">#REF!</definedName>
    <definedName name="_167_402134">#REF!</definedName>
    <definedName name="_167_50100R3">#REF!</definedName>
    <definedName name="_167_601001">#REF!</definedName>
    <definedName name="_167_602111">#REF!</definedName>
    <definedName name="_167_901002">#REF!</definedName>
    <definedName name="_167_902104">#REF!</definedName>
    <definedName name="_168_202132">#REF!</definedName>
    <definedName name="_168_401004">#REF!</definedName>
    <definedName name="_168_402132">#REF!</definedName>
    <definedName name="_168_402141">#REF!</definedName>
    <definedName name="_168_601001">#REF!</definedName>
    <definedName name="_168_601002">#REF!</definedName>
    <definedName name="_168_602112">#REF!</definedName>
    <definedName name="_168_901003">#REF!</definedName>
    <definedName name="_168_990011">#REF!</definedName>
    <definedName name="_169_402133">#REF!</definedName>
    <definedName name="_169_402142">#REF!</definedName>
    <definedName name="_169_601002">#REF!</definedName>
    <definedName name="_169_601003">#REF!</definedName>
    <definedName name="_169_602113">#REF!</definedName>
    <definedName name="_169_901004">#REF!</definedName>
    <definedName name="_169_990012">#REF!</definedName>
    <definedName name="_17">#REF!</definedName>
    <definedName name="_17_0_0H">#REF!</definedName>
    <definedName name="_17_10100">#REF!</definedName>
    <definedName name="_17_101004">#REF!</definedName>
    <definedName name="_17_10100R1">#REF!</definedName>
    <definedName name="_17_102011">#REF!</definedName>
    <definedName name="_17_102013">#REF!</definedName>
    <definedName name="_17_102014">#REF!</definedName>
    <definedName name="_17_102073">#REF!</definedName>
    <definedName name="_170_102143">#REF!</definedName>
    <definedName name="_170_202133">#REF!</definedName>
    <definedName name="_170_40100R1">#REF!</definedName>
    <definedName name="_170_402134">#REF!</definedName>
    <definedName name="_170_402143">#REF!</definedName>
    <definedName name="_170_601003">#REF!</definedName>
    <definedName name="_170_601004">#REF!</definedName>
    <definedName name="_170_602114">#REF!</definedName>
    <definedName name="_170_90100R1">#REF!</definedName>
    <definedName name="_170_990013">#REF!</definedName>
    <definedName name="_171_102174">#REF!</definedName>
    <definedName name="_171_202183">#REF!</definedName>
    <definedName name="_171_402111">#REF!</definedName>
    <definedName name="_171_402141">#REF!</definedName>
    <definedName name="_171_402144">#REF!</definedName>
    <definedName name="_171_601004">#REF!</definedName>
    <definedName name="_171_60100R1">#REF!</definedName>
    <definedName name="_171_602121">#REF!</definedName>
    <definedName name="_171_902101">#REF!</definedName>
    <definedName name="_171_990014">#REF!</definedName>
    <definedName name="_172_202134">#REF!</definedName>
    <definedName name="_172_202184">#REF!</definedName>
    <definedName name="_172_402112">#REF!</definedName>
    <definedName name="_172_402142">#REF!</definedName>
    <definedName name="_172_402151">#REF!</definedName>
    <definedName name="_172_60100R1">#REF!</definedName>
    <definedName name="_172_60100R2">#REF!</definedName>
    <definedName name="_172_602122">#REF!</definedName>
    <definedName name="_172_902102">#REF!</definedName>
    <definedName name="_172CANADA_GROSS">#N/A</definedName>
    <definedName name="_172CHOI">#REF!</definedName>
    <definedName name="_173_20213R2">#REF!</definedName>
    <definedName name="_173_402113">#REF!</definedName>
    <definedName name="_173_402143">#REF!</definedName>
    <definedName name="_173_402152">#REF!</definedName>
    <definedName name="_173_60100R2">#REF!</definedName>
    <definedName name="_173_60100R3">#REF!</definedName>
    <definedName name="_173_602123">#REF!</definedName>
    <definedName name="_173_902103">#REF!</definedName>
    <definedName name="_173CHOI">#REF!</definedName>
    <definedName name="_173CHOIC">#REF!</definedName>
    <definedName name="_174_102144">#REF!</definedName>
    <definedName name="_174_20218R3">#REF!</definedName>
    <definedName name="_174_402114">#REF!</definedName>
    <definedName name="_174_402144">#REF!</definedName>
    <definedName name="_174_402153">#REF!</definedName>
    <definedName name="_174_60100R3">#REF!</definedName>
    <definedName name="_174_602111">#REF!</definedName>
    <definedName name="_174_602124">#REF!</definedName>
    <definedName name="_174_902104">#REF!</definedName>
    <definedName name="_174CHOIC">#REF!</definedName>
    <definedName name="_174H">#REF!</definedName>
    <definedName name="_175_202151">#REF!</definedName>
    <definedName name="_175_402121">#REF!</definedName>
    <definedName name="_175_40214R3">#REF!</definedName>
    <definedName name="_175_402154">#REF!</definedName>
    <definedName name="_175_602111">#REF!</definedName>
    <definedName name="_175_602112">#REF!</definedName>
    <definedName name="_175_60212R3">#REF!</definedName>
    <definedName name="_175_990011">#REF!</definedName>
    <definedName name="_175FSC_ANNUAL">#N/A</definedName>
    <definedName name="_175OUR_WORKPAPER">#REF!</definedName>
    <definedName name="_176_20221R3">#REF!</definedName>
    <definedName name="_176_402122">#REF!</definedName>
    <definedName name="_176_402151">#REF!</definedName>
    <definedName name="_176_501001">#REF!</definedName>
    <definedName name="_176_602112">#REF!</definedName>
    <definedName name="_176_602113">#REF!</definedName>
    <definedName name="_176_901001">#REF!</definedName>
    <definedName name="_176_990012">#REF!</definedName>
    <definedName name="_176FSC_M1">#N/A</definedName>
    <definedName name="_176T_R_ATTACHMENT">#REF!</definedName>
    <definedName name="_177_202152">#REF!</definedName>
    <definedName name="_177_402123">#REF!</definedName>
    <definedName name="_177_402152">#REF!</definedName>
    <definedName name="_177_501002">#REF!</definedName>
    <definedName name="_177_602113">#REF!</definedName>
    <definedName name="_177_602114">#REF!</definedName>
    <definedName name="_177_901002">#REF!</definedName>
    <definedName name="_177_990013">#REF!</definedName>
    <definedName name="_177H">#REF!</definedName>
    <definedName name="_178_102151">#REF!</definedName>
    <definedName name="_178_21010">#REF!</definedName>
    <definedName name="_178_402124">#REF!</definedName>
    <definedName name="_178_402153">#REF!</definedName>
    <definedName name="_178_501003">#REF!</definedName>
    <definedName name="_178_602114">#REF!</definedName>
    <definedName name="_178_602121">#REF!</definedName>
    <definedName name="_178_901003">#REF!</definedName>
    <definedName name="_178_990014">#REF!</definedName>
    <definedName name="_178OUR_WORKPAPER">#REF!</definedName>
    <definedName name="_179_202153">#REF!</definedName>
    <definedName name="_179_40212R1">#REF!</definedName>
    <definedName name="_179_402154">#REF!</definedName>
    <definedName name="_179_501004">#REF!</definedName>
    <definedName name="_179_602121">#REF!</definedName>
    <definedName name="_179_602122">#REF!</definedName>
    <definedName name="_179_901004">#REF!</definedName>
    <definedName name="_179T_R_ATTACHMENT">#REF!</definedName>
    <definedName name="_18">#REF!</definedName>
    <definedName name="_18_0_0H">#REF!</definedName>
    <definedName name="_18_102014">#REF!</definedName>
    <definedName name="_18_102071">#REF!</definedName>
    <definedName name="_18_102074">#REF!</definedName>
    <definedName name="_180_21010D">#REF!</definedName>
    <definedName name="_180_40212R2">#REF!</definedName>
    <definedName name="_180_501001">#REF!</definedName>
    <definedName name="_180_602122">#REF!</definedName>
    <definedName name="_180_602123">#REF!</definedName>
    <definedName name="_180_90100R1">#REF!</definedName>
    <definedName name="_18011">#REF!</definedName>
    <definedName name="_1807">#REF!</definedName>
    <definedName name="_1808">#REF!</definedName>
    <definedName name="_1809">#REF!</definedName>
    <definedName name="_180CHOI">#REF!</definedName>
    <definedName name="_180UK_GROSS">#N/A</definedName>
    <definedName name="_181_202154">#REF!</definedName>
    <definedName name="_181_40212R3">#REF!</definedName>
    <definedName name="_181_501002">#REF!</definedName>
    <definedName name="_181_50100R1">#REF!</definedName>
    <definedName name="_181_602123">#REF!</definedName>
    <definedName name="_181_602124">#REF!</definedName>
    <definedName name="_181_90100R2">#REF!</definedName>
    <definedName name="_1810">#REF!</definedName>
    <definedName name="_1812">#REF!</definedName>
    <definedName name="_1818">#REF!</definedName>
    <definedName name="_182_102152">#REF!</definedName>
    <definedName name="_182_102182">#REF!</definedName>
    <definedName name="_182_20215R2">#REF!</definedName>
    <definedName name="_182_21010G">#REF!</definedName>
    <definedName name="_182_402131">#REF!</definedName>
    <definedName name="_182_501003">#REF!</definedName>
    <definedName name="_182_601001">#REF!</definedName>
    <definedName name="_182_602124">#REF!</definedName>
    <definedName name="_182_60212R3">#REF!</definedName>
    <definedName name="_182_90100R3">#REF!</definedName>
    <definedName name="_1820">#REF!</definedName>
    <definedName name="_182CHOIC">#REF!</definedName>
    <definedName name="_183_402132">#REF!</definedName>
    <definedName name="_183_501004">#REF!</definedName>
    <definedName name="_183_601002">#REF!</definedName>
    <definedName name="_183_60212R3">#REF!</definedName>
    <definedName name="_183_901001">#REF!</definedName>
    <definedName name="_183_902101">#REF!</definedName>
    <definedName name="_184_202161">#REF!</definedName>
    <definedName name="_184_21010L">#REF!</definedName>
    <definedName name="_184_402133">#REF!</definedName>
    <definedName name="_184_50100R1">#REF!</definedName>
    <definedName name="_184_601003">#REF!</definedName>
    <definedName name="_184_901001">#REF!</definedName>
    <definedName name="_184_901002">#REF!</definedName>
    <definedName name="_184_902102">#REF!</definedName>
    <definedName name="_184H">#REF!</definedName>
    <definedName name="_185_402134">#REF!</definedName>
    <definedName name="_185_50100R2">#REF!</definedName>
    <definedName name="_185_601004">#REF!</definedName>
    <definedName name="_185_901002">#REF!</definedName>
    <definedName name="_185_901003">#REF!</definedName>
    <definedName name="_185_902103">#REF!</definedName>
    <definedName name="_186_102153">#REF!</definedName>
    <definedName name="_186_102183">#REF!</definedName>
    <definedName name="_186_202162">#REF!</definedName>
    <definedName name="_186_21010T">#REF!</definedName>
    <definedName name="_186_402141">#REF!</definedName>
    <definedName name="_186_50100R3">#REF!</definedName>
    <definedName name="_186_901003">#REF!</definedName>
    <definedName name="_186_901004">#REF!</definedName>
    <definedName name="_186_902104">#REF!</definedName>
    <definedName name="_186OUR_WORKPAPER">#REF!</definedName>
    <definedName name="_187_402142">#REF!</definedName>
    <definedName name="_187_601001">#REF!</definedName>
    <definedName name="_187_60100R1">#REF!</definedName>
    <definedName name="_187_901004">#REF!</definedName>
    <definedName name="_187_90100R1">#REF!</definedName>
    <definedName name="_187_990011">#REF!</definedName>
    <definedName name="_188_202163">#REF!</definedName>
    <definedName name="_188_301001">#REF!</definedName>
    <definedName name="_188_402143">#REF!</definedName>
    <definedName name="_188_601002">#REF!</definedName>
    <definedName name="_188_602111">#REF!</definedName>
    <definedName name="_188_90100R1">#REF!</definedName>
    <definedName name="_188_90100R2">#REF!</definedName>
    <definedName name="_188_990012">#REF!</definedName>
    <definedName name="_188T_R_ATTACHMENT">#REF!</definedName>
    <definedName name="_189_301002">#REF!</definedName>
    <definedName name="_189_402144">#REF!</definedName>
    <definedName name="_189_601003">#REF!</definedName>
    <definedName name="_189_602112">#REF!</definedName>
    <definedName name="_189_90100R2">#REF!</definedName>
    <definedName name="_189_90100R3">#REF!</definedName>
    <definedName name="_189_990013">#REF!</definedName>
    <definedName name="_19">#REF!</definedName>
    <definedName name="_19_101001">#REF!</definedName>
    <definedName name="_19_10100R1">#REF!</definedName>
    <definedName name="_19_102011">#REF!</definedName>
    <definedName name="_19_102012">#REF!</definedName>
    <definedName name="_19_102071">#REF!</definedName>
    <definedName name="_19_102072">#REF!</definedName>
    <definedName name="_19_10207R3">#REF!</definedName>
    <definedName name="_190_102154">#REF!</definedName>
    <definedName name="_190_102184">#REF!</definedName>
    <definedName name="_190_202164">#REF!</definedName>
    <definedName name="_190_301003">#REF!</definedName>
    <definedName name="_190_40214R3">#REF!</definedName>
    <definedName name="_190_601004">#REF!</definedName>
    <definedName name="_190_602113">#REF!</definedName>
    <definedName name="_190_90100R3">#REF!</definedName>
    <definedName name="_190_902101">#REF!</definedName>
    <definedName name="_190_990014">#REF!</definedName>
    <definedName name="_191_10215R1">#REF!</definedName>
    <definedName name="_191_20216R1">#REF!</definedName>
    <definedName name="_191_301004">#REF!</definedName>
    <definedName name="_191_402151">#REF!</definedName>
    <definedName name="_191_60100R1">#REF!</definedName>
    <definedName name="_191_602114">#REF!</definedName>
    <definedName name="_191_902101">#REF!</definedName>
    <definedName name="_191_902102">#REF!</definedName>
    <definedName name="_191_99001R3">#REF!</definedName>
    <definedName name="_19190">#REF!</definedName>
    <definedName name="_19190D">#REF!</definedName>
    <definedName name="_19190G">#REF!</definedName>
    <definedName name="_19190L">#REF!</definedName>
    <definedName name="_19190T">#REF!</definedName>
    <definedName name="_192_10215R2">#REF!</definedName>
    <definedName name="_192_20216R2">#REF!</definedName>
    <definedName name="_192_402152">#REF!</definedName>
    <definedName name="_192_60100R2">#REF!</definedName>
    <definedName name="_192_602121">#REF!</definedName>
    <definedName name="_192_902102">#REF!</definedName>
    <definedName name="_192_902103">#REF!</definedName>
    <definedName name="_192_99002R3">#REF!</definedName>
    <definedName name="_193_10215R3">#REF!</definedName>
    <definedName name="_193_20216R3">#REF!</definedName>
    <definedName name="_193_30100R1">#REF!</definedName>
    <definedName name="_193_402153">#REF!</definedName>
    <definedName name="_193_60100R3">#REF!</definedName>
    <definedName name="_193_602122">#REF!</definedName>
    <definedName name="_193_902103">#REF!</definedName>
    <definedName name="_193_902104">#REF!</definedName>
    <definedName name="_193_99004R3">#REF!</definedName>
    <definedName name="_194_402154">#REF!</definedName>
    <definedName name="_194_602111">#REF!</definedName>
    <definedName name="_194_602123">#REF!</definedName>
    <definedName name="_194_902104">#REF!</definedName>
    <definedName name="_194_990011">#REF!</definedName>
    <definedName name="_195_202171">#REF!</definedName>
    <definedName name="_195_302111">#REF!</definedName>
    <definedName name="_195_501001">#REF!</definedName>
    <definedName name="_195_602112">#REF!</definedName>
    <definedName name="_195_602124">#REF!</definedName>
    <definedName name="_195_990011">#REF!</definedName>
    <definedName name="_195_990012">#REF!</definedName>
    <definedName name="_196_302112">#REF!</definedName>
    <definedName name="_196_501002">#REF!</definedName>
    <definedName name="_196_602113">#REF!</definedName>
    <definedName name="_196_901001">#REF!</definedName>
    <definedName name="_196_990012">#REF!</definedName>
    <definedName name="_196_990013">#REF!</definedName>
    <definedName name="_197_102161">#REF!</definedName>
    <definedName name="_197_202172">#REF!</definedName>
    <definedName name="_197_302113">#REF!</definedName>
    <definedName name="_197_501003">#REF!</definedName>
    <definedName name="_197_602114">#REF!</definedName>
    <definedName name="_197_901002">#REF!</definedName>
    <definedName name="_197_990013">#REF!</definedName>
    <definedName name="_197_990014">#REF!</definedName>
    <definedName name="_198_302114">#REF!</definedName>
    <definedName name="_198_501004">#REF!</definedName>
    <definedName name="_198_602121">#REF!</definedName>
    <definedName name="_198_901003">#REF!</definedName>
    <definedName name="_198_990014">#REF!</definedName>
    <definedName name="_198_99001R3">#REF!</definedName>
    <definedName name="_199_202173">#REF!</definedName>
    <definedName name="_199_602122">#REF!</definedName>
    <definedName name="_199_901004">#REF!</definedName>
    <definedName name="_199_99001R3">#REF!</definedName>
    <definedName name="_199_99002R3">#REF!</definedName>
    <definedName name="_19903">#REF!</definedName>
    <definedName name="_1995_COSTS">#REF!</definedName>
    <definedName name="_1PREFERRED_STOCK">#REF!</definedName>
    <definedName name="_2">#REF!</definedName>
    <definedName name="_2_0_0ROUN">#REF!</definedName>
    <definedName name="_2_00021D">#REF!</definedName>
    <definedName name="_2_00021G">#REF!</definedName>
    <definedName name="_2_2_Add_Group_and_CE">#REF!</definedName>
    <definedName name="_2_2003_AFFILIATE_BILLINGS_SUMMARY_QRY">#REF!</definedName>
    <definedName name="_2_Add_Group_and_CE">#REF!</definedName>
    <definedName name="_20">#REF!</definedName>
    <definedName name="_20_00021T">#REF!</definedName>
    <definedName name="_20_102011">#REF!</definedName>
    <definedName name="_20_102072">#REF!</definedName>
    <definedName name="_20_102073">#REF!</definedName>
    <definedName name="_20_102081">#REF!</definedName>
    <definedName name="_200_401001">#REF!</definedName>
    <definedName name="_200_50100R1">#REF!</definedName>
    <definedName name="_200_602123">#REF!</definedName>
    <definedName name="_200_99002R3">#REF!</definedName>
    <definedName name="_200_99004R3">#REF!</definedName>
    <definedName name="_20014">#REF!</definedName>
    <definedName name="_2003_AFFILIATE_BILLINGS_SUMMARY_QRY">#REF!</definedName>
    <definedName name="_201_102162">#REF!</definedName>
    <definedName name="_201_202174">#REF!</definedName>
    <definedName name="_201_401002">#REF!</definedName>
    <definedName name="_201_50100R2">#REF!</definedName>
    <definedName name="_201_602124">#REF!</definedName>
    <definedName name="_201_90100R1">#REF!</definedName>
    <definedName name="_201_99004R3">#REF!</definedName>
    <definedName name="_201001">#REF!</definedName>
    <definedName name="_201002">#REF!</definedName>
    <definedName name="_201003">#REF!</definedName>
    <definedName name="_201004">#REF!</definedName>
    <definedName name="_20100R1">#REF!</definedName>
    <definedName name="_201PREFERRED_STOCK">#REF!</definedName>
    <definedName name="_202_401003">#REF!</definedName>
    <definedName name="_202_50100R3">#REF!</definedName>
    <definedName name="_202_60212R3">#REF!</definedName>
    <definedName name="_202_902101">#REF!</definedName>
    <definedName name="_202101">#REF!</definedName>
    <definedName name="_202102">#REF!</definedName>
    <definedName name="_202103">#REF!</definedName>
    <definedName name="_202104">#REF!</definedName>
    <definedName name="_202111">#REF!</definedName>
    <definedName name="_202112">#REF!</definedName>
    <definedName name="_202113">#REF!</definedName>
    <definedName name="_202114">#REF!</definedName>
    <definedName name="_20211R2">#REF!</definedName>
    <definedName name="_202131">#REF!</definedName>
    <definedName name="_202132">#REF!</definedName>
    <definedName name="_202133">#REF!</definedName>
    <definedName name="_202134">#REF!</definedName>
    <definedName name="_20213R2">#REF!</definedName>
    <definedName name="_202151">#REF!</definedName>
    <definedName name="_202152">#REF!</definedName>
    <definedName name="_202153">#REF!</definedName>
    <definedName name="_202154">#REF!</definedName>
    <definedName name="_20215R2">#REF!</definedName>
    <definedName name="_202161">#REF!</definedName>
    <definedName name="_202162">#REF!</definedName>
    <definedName name="_202163">#REF!</definedName>
    <definedName name="_202164">#REF!</definedName>
    <definedName name="_20216R1">#REF!</definedName>
    <definedName name="_20216R2">#REF!</definedName>
    <definedName name="_20216R3">#REF!</definedName>
    <definedName name="_202171">#REF!</definedName>
    <definedName name="_202172">#REF!</definedName>
    <definedName name="_202173">#REF!</definedName>
    <definedName name="_202174">#REF!</definedName>
    <definedName name="_202181">#REF!</definedName>
    <definedName name="_202182">#REF!</definedName>
    <definedName name="_202183">#REF!</definedName>
    <definedName name="_202184">#REF!</definedName>
    <definedName name="_20218R3">#REF!</definedName>
    <definedName name="_20221R2">#REF!</definedName>
    <definedName name="_20221R3">#REF!</definedName>
    <definedName name="_202PREFERRED_STOCK">#REF!</definedName>
    <definedName name="_203_202181">#REF!</definedName>
    <definedName name="_203_401004">#REF!</definedName>
    <definedName name="_203_601001">#REF!</definedName>
    <definedName name="_203_901001">#REF!</definedName>
    <definedName name="_203_902102">#REF!</definedName>
    <definedName name="_203ROUN">#REF!</definedName>
    <definedName name="_204">#REF!</definedName>
    <definedName name="_204_601002">#REF!</definedName>
    <definedName name="_204_901002">#REF!</definedName>
    <definedName name="_204_902103">#REF!</definedName>
    <definedName name="_204ROUN">#REF!</definedName>
    <definedName name="_205">#REF!</definedName>
    <definedName name="_205_102163">#REF!</definedName>
    <definedName name="_205_40100R1">#REF!</definedName>
    <definedName name="_205_601003">#REF!</definedName>
    <definedName name="_205_901003">#REF!</definedName>
    <definedName name="_205_902104">#REF!</definedName>
    <definedName name="_206">#REF!</definedName>
    <definedName name="_206_103104">#REF!</definedName>
    <definedName name="_206_601004">#REF!</definedName>
    <definedName name="_206_901004">#REF!</definedName>
    <definedName name="_206_990011">#REF!</definedName>
    <definedName name="_207">#REF!</definedName>
    <definedName name="_207_402111">#REF!</definedName>
    <definedName name="_207_90100R1">#REF!</definedName>
    <definedName name="_207_990012">#REF!</definedName>
    <definedName name="_208">#REF!</definedName>
    <definedName name="_208_202182">#REF!</definedName>
    <definedName name="_208_402112">#REF!</definedName>
    <definedName name="_208_60100R1">#REF!</definedName>
    <definedName name="_208_90100R2">#REF!</definedName>
    <definedName name="_208_990013">#REF!</definedName>
    <definedName name="_209">#REF!</definedName>
    <definedName name="_209_102164">#REF!</definedName>
    <definedName name="_209_402113">#REF!</definedName>
    <definedName name="_209_60100R2">#REF!</definedName>
    <definedName name="_209_90100R3">#REF!</definedName>
    <definedName name="_209_990014">#REF!</definedName>
    <definedName name="_20ROUN">#REF!</definedName>
    <definedName name="_21">#REF!</definedName>
    <definedName name="_21_0_0CHOI">#REF!</definedName>
    <definedName name="_21_101002">#REF!</definedName>
    <definedName name="_21_102012">#REF!</definedName>
    <definedName name="_21_102013">#REF!</definedName>
    <definedName name="_21_102073">#REF!</definedName>
    <definedName name="_21_102074">#REF!</definedName>
    <definedName name="_21_102082">#REF!</definedName>
    <definedName name="_210_10216R3">#REF!</definedName>
    <definedName name="_210_402114">#REF!</definedName>
    <definedName name="_210_60100R3">#REF!</definedName>
    <definedName name="_210_902101">#REF!</definedName>
    <definedName name="_21010">#REF!</definedName>
    <definedName name="_21010D">#REF!</definedName>
    <definedName name="_21010G">#REF!</definedName>
    <definedName name="_21010L">#REF!</definedName>
    <definedName name="_21010T">#REF!</definedName>
    <definedName name="_210CHOI">#REF!</definedName>
    <definedName name="_211_602111">#REF!</definedName>
    <definedName name="_211_902102">#REF!</definedName>
    <definedName name="_211CHOIC">#REF!</definedName>
    <definedName name="_212_402121">#REF!</definedName>
    <definedName name="_212_602112">#REF!</definedName>
    <definedName name="_212_902103">#REF!</definedName>
    <definedName name="_212H">#REF!</definedName>
    <definedName name="_213_202183">#REF!</definedName>
    <definedName name="_213_402122">#REF!</definedName>
    <definedName name="_213_602113">#REF!</definedName>
    <definedName name="_213_902104">#REF!</definedName>
    <definedName name="_213OUR_WORKPAPER">#REF!</definedName>
    <definedName name="_214_102171">#REF!</definedName>
    <definedName name="_214_2003_AFFILIATE_BILLINGS_SUMMARY_QRY">#REF!</definedName>
    <definedName name="_214_402123">#REF!</definedName>
    <definedName name="_214_602114">#REF!</definedName>
    <definedName name="_214_990011">#REF!</definedName>
    <definedName name="_214T_R_ATTACHMENT">#REF!</definedName>
    <definedName name="_215_202184">#REF!</definedName>
    <definedName name="_215_402124">#REF!</definedName>
    <definedName name="_215_602121">#REF!</definedName>
    <definedName name="_215_990012">#REF!</definedName>
    <definedName name="_216_20218R3">#REF!</definedName>
    <definedName name="_216_40212R1">#REF!</definedName>
    <definedName name="_216_602122">#REF!</definedName>
    <definedName name="_216_990013">#REF!</definedName>
    <definedName name="_217_20221R2">#REF!</definedName>
    <definedName name="_217_40212R2">#REF!</definedName>
    <definedName name="_217_602123">#REF!</definedName>
    <definedName name="_217_990014">#REF!</definedName>
    <definedName name="_218_102172">#REF!</definedName>
    <definedName name="_218_20221R3">#REF!</definedName>
    <definedName name="_218_40212R3">#REF!</definedName>
    <definedName name="_218_602124">#REF!</definedName>
    <definedName name="_218_99001R3">#REF!</definedName>
    <definedName name="_219_21010">#REF!</definedName>
    <definedName name="_219_60212R2">#REF!</definedName>
    <definedName name="_219_99002R3">#REF!</definedName>
    <definedName name="_22">#REF!</definedName>
    <definedName name="_22_0_0CHOIC">#REF!</definedName>
    <definedName name="_22_102012">#REF!</definedName>
    <definedName name="_22_102013">#REF!</definedName>
    <definedName name="_22_102014">#REF!</definedName>
    <definedName name="_22_102074">#REF!</definedName>
    <definedName name="_22_102081">#REF!</definedName>
    <definedName name="_22_102083">#REF!</definedName>
    <definedName name="_220_21010D">#REF!</definedName>
    <definedName name="_220_402131">#REF!</definedName>
    <definedName name="_220_60212R3">#REF!</definedName>
    <definedName name="_220_99004R3">#REF!</definedName>
    <definedName name="_221_21010G">#REF!</definedName>
    <definedName name="_221_402132">#REF!</definedName>
    <definedName name="_221_901001">#REF!</definedName>
    <definedName name="_222_102173">#REF!</definedName>
    <definedName name="_222_21010L">#REF!</definedName>
    <definedName name="_222_402133">#REF!</definedName>
    <definedName name="_222_901002">#REF!</definedName>
    <definedName name="_222PREFERRED_STOCK">#REF!</definedName>
    <definedName name="_223_21010T">#REF!</definedName>
    <definedName name="_223_402134">#REF!</definedName>
    <definedName name="_223_901003">#REF!</definedName>
    <definedName name="_224_901004">#REF!</definedName>
    <definedName name="_225_301001">#REF!</definedName>
    <definedName name="_225_402141">#REF!</definedName>
    <definedName name="_226_102174">#REF!</definedName>
    <definedName name="_226_201003">#REF!</definedName>
    <definedName name="_226_402142">#REF!</definedName>
    <definedName name="_226_90100R1">#REF!</definedName>
    <definedName name="_227_10217R1">#REF!</definedName>
    <definedName name="_227_301002">#REF!</definedName>
    <definedName name="_227_402143">#REF!</definedName>
    <definedName name="_227_90100R2">#REF!</definedName>
    <definedName name="_227ROUN">#REF!</definedName>
    <definedName name="_228_10217R2">#REF!</definedName>
    <definedName name="_228_402144">#REF!</definedName>
    <definedName name="_228_90100R3">#REF!</definedName>
    <definedName name="_229_10217R3">#REF!</definedName>
    <definedName name="_229_301003">#REF!</definedName>
    <definedName name="_229_902101">#REF!</definedName>
    <definedName name="_23">#REF!</definedName>
    <definedName name="_23_0_0H">#REF!</definedName>
    <definedName name="_23_101003">#REF!</definedName>
    <definedName name="_23_102014">#REF!</definedName>
    <definedName name="_23_102071">#REF!</definedName>
    <definedName name="_23_10207R3">#REF!</definedName>
    <definedName name="_23_102082">#REF!</definedName>
    <definedName name="_23_102084">#REF!</definedName>
    <definedName name="_230_201004">#REF!</definedName>
    <definedName name="_230_40214R3">#REF!</definedName>
    <definedName name="_230_902102">#REF!</definedName>
    <definedName name="_231_301004">#REF!</definedName>
    <definedName name="_231_902103">#REF!</definedName>
    <definedName name="_232_30100R1">#REF!</definedName>
    <definedName name="_232_402151">#REF!</definedName>
    <definedName name="_232_902104">#REF!</definedName>
    <definedName name="_2321">#REF!</definedName>
    <definedName name="_233_102181">#REF!</definedName>
    <definedName name="_233_402152">#REF!</definedName>
    <definedName name="_233_990011">#REF!</definedName>
    <definedName name="_234_302111">#REF!</definedName>
    <definedName name="_234_402153">#REF!</definedName>
    <definedName name="_234_990012">#REF!</definedName>
    <definedName name="_2346">#REF!</definedName>
    <definedName name="_235_402154">#REF!</definedName>
    <definedName name="_235_990013">#REF!</definedName>
    <definedName name="_236_302112">#REF!</definedName>
    <definedName name="_236_990014">#REF!</definedName>
    <definedName name="_237_102182">#REF!</definedName>
    <definedName name="_237_501001">#REF!</definedName>
    <definedName name="_237_99001R3">#REF!</definedName>
    <definedName name="_238_302113">#REF!</definedName>
    <definedName name="_238_501002">#REF!</definedName>
    <definedName name="_238_99002R3">#REF!</definedName>
    <definedName name="_239_202102">#REF!</definedName>
    <definedName name="_239_501003">#REF!</definedName>
    <definedName name="_239_99004R3">#REF!</definedName>
    <definedName name="_24">#REF!</definedName>
    <definedName name="_24_102072">#REF!</definedName>
    <definedName name="_24_102081">#REF!</definedName>
    <definedName name="_24_102083">#REF!</definedName>
    <definedName name="_24_102111">#REF!</definedName>
    <definedName name="_240_302114">#REF!</definedName>
    <definedName name="_240_501004">#REF!</definedName>
    <definedName name="_241_102183">#REF!</definedName>
    <definedName name="_241_30211R2">#REF!</definedName>
    <definedName name="_241CASHFLOW_WKST2">#REF!</definedName>
    <definedName name="_242_50100R1">#REF!</definedName>
    <definedName name="_242CHOI">#REF!</definedName>
    <definedName name="_243_202103">#REF!</definedName>
    <definedName name="_243_401001">#REF!</definedName>
    <definedName name="_243_50100R2">#REF!</definedName>
    <definedName name="_243CHOIC">#REF!</definedName>
    <definedName name="_244_50100R3">#REF!</definedName>
    <definedName name="_244H">#REF!</definedName>
    <definedName name="_245_102184">#REF!</definedName>
    <definedName name="_245_401002">#REF!</definedName>
    <definedName name="_245OUR_WORKPAPER">#REF!</definedName>
    <definedName name="_246_601001">#REF!</definedName>
    <definedName name="_247_202104">#REF!</definedName>
    <definedName name="_247_401003">#REF!</definedName>
    <definedName name="_247_601002">#REF!</definedName>
    <definedName name="_247PG_1_MONTH">#REF!</definedName>
    <definedName name="_248_601003">#REF!</definedName>
    <definedName name="_248PG_4_MONTH">#REF!</definedName>
    <definedName name="_249_103101">#REF!</definedName>
    <definedName name="_249_401004">#REF!</definedName>
    <definedName name="_249_601004">#REF!</definedName>
    <definedName name="_24939">#REF!</definedName>
    <definedName name="_25">#REF!</definedName>
    <definedName name="_25_101004">#REF!</definedName>
    <definedName name="_25_102012">#REF!</definedName>
    <definedName name="_25_102071">#REF!</definedName>
    <definedName name="_25_102073">#REF!</definedName>
    <definedName name="_25_102082">#REF!</definedName>
    <definedName name="_25_102084">#REF!</definedName>
    <definedName name="_25_102112">#REF!</definedName>
    <definedName name="_250_40100R1">#REF!</definedName>
    <definedName name="_25004">#REF!</definedName>
    <definedName name="_250PG_6_MONTH">#REF!</definedName>
    <definedName name="_251_60100R1">#REF!</definedName>
    <definedName name="_252_402111">#REF!</definedName>
    <definedName name="_252_60100R2">#REF!</definedName>
    <definedName name="_252PG_7_MONTH">#REF!</definedName>
    <definedName name="_253_103102">#REF!</definedName>
    <definedName name="_253_60100R3">#REF!</definedName>
    <definedName name="_253T_R_ATTACHMENT">#REF!</definedName>
    <definedName name="_254_402112">#REF!</definedName>
    <definedName name="_255_202112">#REF!</definedName>
    <definedName name="_255_602111">#REF!</definedName>
    <definedName name="_256_402113">#REF!</definedName>
    <definedName name="_256_602112">#REF!</definedName>
    <definedName name="_257_103103">#REF!</definedName>
    <definedName name="_257_602113">#REF!</definedName>
    <definedName name="_258_402114">#REF!</definedName>
    <definedName name="_258_602114">#REF!</definedName>
    <definedName name="_259_202113">#REF!</definedName>
    <definedName name="_26">#REF!</definedName>
    <definedName name="_26_10100R1">#REF!</definedName>
    <definedName name="_26_102074">#REF!</definedName>
    <definedName name="_26_102083">#REF!</definedName>
    <definedName name="_26_102111">#REF!</definedName>
    <definedName name="_26_102114">#REF!</definedName>
    <definedName name="_260_402121">#REF!</definedName>
    <definedName name="_260_602121">#REF!</definedName>
    <definedName name="_261_103104">#REF!</definedName>
    <definedName name="_261_602122">#REF!</definedName>
    <definedName name="_262_402122">#REF!</definedName>
    <definedName name="_262_602123">#REF!</definedName>
    <definedName name="_263_202114">#REF!</definedName>
    <definedName name="_263_602124">#REF!</definedName>
    <definedName name="_264_402123">#REF!</definedName>
    <definedName name="_265_60212R3">#REF!</definedName>
    <definedName name="_266_10310R1">#REF!</definedName>
    <definedName name="_266_402124">#REF!</definedName>
    <definedName name="_2664">#REF!</definedName>
    <definedName name="_267_40212R1">#REF!</definedName>
    <definedName name="_267_901001">#REF!</definedName>
    <definedName name="_268_40212R2">#REF!</definedName>
    <definedName name="_268_901002">#REF!</definedName>
    <definedName name="_2689">#REF!</definedName>
    <definedName name="_269_40212R3">#REF!</definedName>
    <definedName name="_269_901003">#REF!</definedName>
    <definedName name="_27">#REF!</definedName>
    <definedName name="_27_101004">#REF!</definedName>
    <definedName name="_27_102072">#REF!</definedName>
    <definedName name="_27_102081">#REF!</definedName>
    <definedName name="_27_102084">#REF!</definedName>
    <definedName name="_27_102112">#REF!</definedName>
    <definedName name="_27_102121">#REF!</definedName>
    <definedName name="_270_901004">#REF!</definedName>
    <definedName name="_271_10310R2">#REF!</definedName>
    <definedName name="_271_402131">#REF!</definedName>
    <definedName name="_272_202132">#REF!</definedName>
    <definedName name="_272_90100R1">#REF!</definedName>
    <definedName name="_273_402132">#REF!</definedName>
    <definedName name="_273_90100R2">#REF!</definedName>
    <definedName name="_274_90100R3">#REF!</definedName>
    <definedName name="_275_402133">#REF!</definedName>
    <definedName name="_2757">#REF!</definedName>
    <definedName name="_276_19190">#REF!</definedName>
    <definedName name="_276_202133">#REF!</definedName>
    <definedName name="_276_902101">#REF!</definedName>
    <definedName name="_277_402134">#REF!</definedName>
    <definedName name="_277_902102">#REF!</definedName>
    <definedName name="_278_902103">#REF!</definedName>
    <definedName name="_279_402141">#REF!</definedName>
    <definedName name="_279_902104">#REF!</definedName>
    <definedName name="_28">#REF!</definedName>
    <definedName name="_28_10100">#REF!</definedName>
    <definedName name="_28_102011">#REF!</definedName>
    <definedName name="_28_102013">#REF!</definedName>
    <definedName name="_28_102082">#REF!</definedName>
    <definedName name="_28_102111">#REF!</definedName>
    <definedName name="_28_102113">#REF!</definedName>
    <definedName name="_28_102122">#REF!</definedName>
    <definedName name="_280_202134">#REF!</definedName>
    <definedName name="_281_19190D">#REF!</definedName>
    <definedName name="_281_402142">#REF!</definedName>
    <definedName name="_281_990011">#REF!</definedName>
    <definedName name="_282_990012">#REF!</definedName>
    <definedName name="_283_402143">#REF!</definedName>
    <definedName name="_283_990013">#REF!</definedName>
    <definedName name="_284_990014">#REF!</definedName>
    <definedName name="_285_402144">#REF!</definedName>
    <definedName name="_286_19190G">#REF!</definedName>
    <definedName name="_286_40214R3">#REF!</definedName>
    <definedName name="_286_99001R3">#REF!</definedName>
    <definedName name="_288_402151">#REF!</definedName>
    <definedName name="_288_99002R3">#REF!</definedName>
    <definedName name="_289_202152">#REF!</definedName>
    <definedName name="_29">#REF!</definedName>
    <definedName name="_29_102014">#REF!</definedName>
    <definedName name="_29_102073">#REF!</definedName>
    <definedName name="_29_102083">#REF!</definedName>
    <definedName name="_29_102112">#REF!</definedName>
    <definedName name="_29_102114">#REF!</definedName>
    <definedName name="_29_102123">#REF!</definedName>
    <definedName name="_290_402152">#REF!</definedName>
    <definedName name="_290_99004R3">#REF!</definedName>
    <definedName name="_291_19190L">#REF!</definedName>
    <definedName name="_292_402153">#REF!</definedName>
    <definedName name="_293_202153">#REF!</definedName>
    <definedName name="_294_402154">#REF!</definedName>
    <definedName name="_296_19190T">#REF!</definedName>
    <definedName name="_296_501001">#REF!</definedName>
    <definedName name="_297_2003_AFFILIATE_BILLINGS_SUMMARY_QRY">#REF!</definedName>
    <definedName name="_297_202154">#REF!</definedName>
    <definedName name="_298_501002">#REF!</definedName>
    <definedName name="_2PREFERRED_STOCK">#REF!</definedName>
    <definedName name="_3">#REF!</definedName>
    <definedName name="_3_0_0ROUN">#REF!</definedName>
    <definedName name="_3_00021L">#REF!</definedName>
    <definedName name="_3_2003_AFFILIATE_BILLINGS_SUMMARY_QRY">#REF!</definedName>
    <definedName name="_30">#REF!</definedName>
    <definedName name="_30_102071">#REF!</definedName>
    <definedName name="_30_102084">#REF!</definedName>
    <definedName name="_30_102114">#REF!</definedName>
    <definedName name="_30_102121">#REF!</definedName>
    <definedName name="_30_102124">#REF!</definedName>
    <definedName name="_300_501003">#REF!</definedName>
    <definedName name="_301_201001">#REF!</definedName>
    <definedName name="_301001">#REF!</definedName>
    <definedName name="_301002">#REF!</definedName>
    <definedName name="_301003">#REF!</definedName>
    <definedName name="_301004">#REF!</definedName>
    <definedName name="_30100R1">#REF!</definedName>
    <definedName name="_302_501004">#REF!</definedName>
    <definedName name="_302111">#REF!</definedName>
    <definedName name="_302112">#REF!</definedName>
    <definedName name="_302113">#REF!</definedName>
    <definedName name="_302114">#REF!</definedName>
    <definedName name="_30211R2">#REF!</definedName>
    <definedName name="_303_50100R1">#REF!</definedName>
    <definedName name="_304_50100R2">#REF!</definedName>
    <definedName name="_305_201002">#REF!</definedName>
    <definedName name="_305_50100R3">#REF!</definedName>
    <definedName name="_306_202162">#REF!</definedName>
    <definedName name="_307_601001">#REF!</definedName>
    <definedName name="_309_201003">#REF!</definedName>
    <definedName name="_309_601002">#REF!</definedName>
    <definedName name="_31">#REF!</definedName>
    <definedName name="_31_102013">#REF!</definedName>
    <definedName name="_31_102072">#REF!</definedName>
    <definedName name="_31_102074">#REF!</definedName>
    <definedName name="_31_102111">#REF!</definedName>
    <definedName name="_31_102121">#REF!</definedName>
    <definedName name="_31_102122">#REF!</definedName>
    <definedName name="_31_102131">#REF!</definedName>
    <definedName name="_310_202163">#REF!</definedName>
    <definedName name="_311_601003">#REF!</definedName>
    <definedName name="_313_201004">#REF!</definedName>
    <definedName name="_313_601004">#REF!</definedName>
    <definedName name="_314_202164">#REF!</definedName>
    <definedName name="_314_60100R1">#REF!</definedName>
    <definedName name="_315_60100R2">#REF!</definedName>
    <definedName name="_316_60100R3">#REF!</definedName>
    <definedName name="_318_20100R1">#REF!</definedName>
    <definedName name="_318_602111">#REF!</definedName>
    <definedName name="_32">#REF!</definedName>
    <definedName name="_32_101001">#REF!</definedName>
    <definedName name="_32_102073">#REF!</definedName>
    <definedName name="_32_10207R3">#REF!</definedName>
    <definedName name="_32_102081">#REF!</definedName>
    <definedName name="_32_102112">#REF!</definedName>
    <definedName name="_32_102122">#REF!</definedName>
    <definedName name="_32_102123">#REF!</definedName>
    <definedName name="_32_102132">#REF!</definedName>
    <definedName name="_320_602112">#REF!</definedName>
    <definedName name="_322_202101">#REF!</definedName>
    <definedName name="_322_602113">#REF!</definedName>
    <definedName name="_324_602114">#REF!</definedName>
    <definedName name="_325_202172">#REF!</definedName>
    <definedName name="_326_202102">#REF!</definedName>
    <definedName name="_326_602121">#REF!</definedName>
    <definedName name="_328_602122">#REF!</definedName>
    <definedName name="_329_202173">#REF!</definedName>
    <definedName name="_33">#REF!</definedName>
    <definedName name="_33_102012">#REF!</definedName>
    <definedName name="_33_102014">#REF!</definedName>
    <definedName name="_33_102074">#REF!</definedName>
    <definedName name="_33_102081">#REF!</definedName>
    <definedName name="_33_102082">#REF!</definedName>
    <definedName name="_33_102113">#REF!</definedName>
    <definedName name="_33_102123">#REF!</definedName>
    <definedName name="_33_102124">#REF!</definedName>
    <definedName name="_33_102133">#REF!</definedName>
    <definedName name="_330_202103">#REF!</definedName>
    <definedName name="_330_602123">#REF!</definedName>
    <definedName name="_332_602124">#REF!</definedName>
    <definedName name="_333_202174">#REF!</definedName>
    <definedName name="_333_60212R2">#REF!</definedName>
    <definedName name="_334_202104">#REF!</definedName>
    <definedName name="_334_60212R3">#REF!</definedName>
    <definedName name="_336_901001">#REF!</definedName>
    <definedName name="_338_202111">#REF!</definedName>
    <definedName name="_338_901002">#REF!</definedName>
    <definedName name="_34">#REF!</definedName>
    <definedName name="_34_10207R3">#REF!</definedName>
    <definedName name="_34_102082">#REF!</definedName>
    <definedName name="_34_102083">#REF!</definedName>
    <definedName name="_34_102114">#REF!</definedName>
    <definedName name="_34_102124">#REF!</definedName>
    <definedName name="_34_102131">#REF!</definedName>
    <definedName name="_34_102134">#REF!</definedName>
    <definedName name="_340_901003">#REF!</definedName>
    <definedName name="_342_202112">#REF!</definedName>
    <definedName name="_342_901004">#REF!</definedName>
    <definedName name="_343_90100R1">#REF!</definedName>
    <definedName name="_344_90100R2">#REF!</definedName>
    <definedName name="_345_90100R3">#REF!</definedName>
    <definedName name="_346_202113">#REF!</definedName>
    <definedName name="_347_902101">#REF!</definedName>
    <definedName name="_349_202184">#REF!</definedName>
    <definedName name="_349_902102">#REF!</definedName>
    <definedName name="_35">#REF!</definedName>
    <definedName name="_35_102071">#REF!</definedName>
    <definedName name="_35_102081">#REF!</definedName>
    <definedName name="_35_102083">#REF!</definedName>
    <definedName name="_35_102084">#REF!</definedName>
    <definedName name="_35_102121">#REF!</definedName>
    <definedName name="_35_102131">#REF!</definedName>
    <definedName name="_35_102132">#REF!</definedName>
    <definedName name="_35_102141">#REF!</definedName>
    <definedName name="_350_202114">#REF!</definedName>
    <definedName name="_351_20211R2">#REF!</definedName>
    <definedName name="_351_902103">#REF!</definedName>
    <definedName name="_353_902104">#REF!</definedName>
    <definedName name="_355_202131">#REF!</definedName>
    <definedName name="_355_990011">#REF!</definedName>
    <definedName name="_357_990012">#REF!</definedName>
    <definedName name="_359_202132">#REF!</definedName>
    <definedName name="_359_990013">#REF!</definedName>
    <definedName name="_36">#REF!</definedName>
    <definedName name="_36_101002">#REF!</definedName>
    <definedName name="_36_102082">#REF!</definedName>
    <definedName name="_36_102084">#REF!</definedName>
    <definedName name="_36_102111">#REF!</definedName>
    <definedName name="_36_102122">#REF!</definedName>
    <definedName name="_36_102132">#REF!</definedName>
    <definedName name="_36_102133">#REF!</definedName>
    <definedName name="_36_102142">#REF!</definedName>
    <definedName name="_361_990014">#REF!</definedName>
    <definedName name="_362_99001R3">#REF!</definedName>
    <definedName name="_363_202133">#REF!</definedName>
    <definedName name="_363_99002R3">#REF!</definedName>
    <definedName name="_364_99004R3">#REF!</definedName>
    <definedName name="_365CASHFLOW_WKST2">#REF!</definedName>
    <definedName name="_367_202134">#REF!</definedName>
    <definedName name="_368_20213R2">#REF!</definedName>
    <definedName name="_369_301003">#REF!</definedName>
    <definedName name="_369CHOI">#REF!</definedName>
    <definedName name="_37">#REF!</definedName>
    <definedName name="_37_102072">#REF!</definedName>
    <definedName name="_37_102083">#REF!</definedName>
    <definedName name="_37_102111">#REF!</definedName>
    <definedName name="_37_102112">#REF!</definedName>
    <definedName name="_37_102123">#REF!</definedName>
    <definedName name="_37_102133">#REF!</definedName>
    <definedName name="_37_102134">#REF!</definedName>
    <definedName name="_37_102143">#REF!</definedName>
    <definedName name="_372_202151">#REF!</definedName>
    <definedName name="_373_301004">#REF!</definedName>
    <definedName name="_373CHOIC">#REF!</definedName>
    <definedName name="_376_202152">#REF!</definedName>
    <definedName name="_377H">#REF!</definedName>
    <definedName name="_38">#REF!</definedName>
    <definedName name="_38_102013">#REF!</definedName>
    <definedName name="_38_102084">#REF!</definedName>
    <definedName name="_38_102112">#REF!</definedName>
    <definedName name="_38_102113">#REF!</definedName>
    <definedName name="_38_102124">#REF!</definedName>
    <definedName name="_38_102134">#REF!</definedName>
    <definedName name="_38_102141">#REF!</definedName>
    <definedName name="_38_102144">#REF!</definedName>
    <definedName name="_380_202153">#REF!</definedName>
    <definedName name="_382_302112">#REF!</definedName>
    <definedName name="_382OUR_WORKPAPER">#REF!</definedName>
    <definedName name="_383PG_1_MONTH">#REF!</definedName>
    <definedName name="_384_202154">#REF!</definedName>
    <definedName name="_385_20215R2">#REF!</definedName>
    <definedName name="_386_302113">#REF!</definedName>
    <definedName name="_387PG_4_MONTH">#REF!</definedName>
    <definedName name="_388PG_6_MONTH">#REF!</definedName>
    <definedName name="_389_202161">#REF!</definedName>
    <definedName name="_389PG_7_MONTH">#REF!</definedName>
    <definedName name="_39">#REF!</definedName>
    <definedName name="_39_102073">#REF!</definedName>
    <definedName name="_39_102111">#REF!</definedName>
    <definedName name="_39_102113">#REF!</definedName>
    <definedName name="_39_102114">#REF!</definedName>
    <definedName name="_39_102131">#REF!</definedName>
    <definedName name="_39_102141">#REF!</definedName>
    <definedName name="_39_102142">#REF!</definedName>
    <definedName name="_39_102151">#REF!</definedName>
    <definedName name="_390_302114">#REF!</definedName>
    <definedName name="_393_202162">#REF!</definedName>
    <definedName name="_394T_R_ATTACHMENT">#REF!</definedName>
    <definedName name="_397_202163">#REF!</definedName>
    <definedName name="_3PREFERRED_STOCK">#REF!</definedName>
    <definedName name="_3ROUN">#REF!</definedName>
    <definedName name="_4">#REF!</definedName>
    <definedName name="_4_00021G">#REF!</definedName>
    <definedName name="_4_00021T">#REF!</definedName>
    <definedName name="_4_2003_AFFILIATE_BILLINGS_SUMMARY_QRY">#REF!</definedName>
    <definedName name="_40">#REF!</definedName>
    <definedName name="_40_101003">#REF!</definedName>
    <definedName name="_40_102014">#REF!</definedName>
    <definedName name="_40_102112">#REF!</definedName>
    <definedName name="_40_102114">#REF!</definedName>
    <definedName name="_40_102132">#REF!</definedName>
    <definedName name="_40_102142">#REF!</definedName>
    <definedName name="_40_102143">#REF!</definedName>
    <definedName name="_40_102152">#REF!</definedName>
    <definedName name="_401_202164">#REF!</definedName>
    <definedName name="_401001">#REF!</definedName>
    <definedName name="_401002">#REF!</definedName>
    <definedName name="_401003">#REF!</definedName>
    <definedName name="_401004">#REF!</definedName>
    <definedName name="_40100R1">#REF!</definedName>
    <definedName name="_402_20216R1">#REF!</definedName>
    <definedName name="_402111">#REF!</definedName>
    <definedName name="_402112">#REF!</definedName>
    <definedName name="_402113">#REF!</definedName>
    <definedName name="_402114">#REF!</definedName>
    <definedName name="_402121">#REF!</definedName>
    <definedName name="_402122">#REF!</definedName>
    <definedName name="_402123">#REF!</definedName>
    <definedName name="_402124">#REF!</definedName>
    <definedName name="_40212R1">#REF!</definedName>
    <definedName name="_40212R2">#REF!</definedName>
    <definedName name="_40212R3">#REF!</definedName>
    <definedName name="_402131">#REF!</definedName>
    <definedName name="_402132">#REF!</definedName>
    <definedName name="_402133">#REF!</definedName>
    <definedName name="_402134">#REF!</definedName>
    <definedName name="_402141">#REF!</definedName>
    <definedName name="_402142">#REF!</definedName>
    <definedName name="_402143">#REF!</definedName>
    <definedName name="_402144">#REF!</definedName>
    <definedName name="_40214R3">#REF!</definedName>
    <definedName name="_402151">#REF!</definedName>
    <definedName name="_402152">#REF!</definedName>
    <definedName name="_402153">#REF!</definedName>
    <definedName name="_402154">#REF!</definedName>
    <definedName name="_403_20216R2">#REF!</definedName>
    <definedName name="_403_401003">#REF!</definedName>
    <definedName name="_404_20216R3">#REF!</definedName>
    <definedName name="_407_401004">#REF!</definedName>
    <definedName name="_408_202171">#REF!</definedName>
    <definedName name="_41">#REF!</definedName>
    <definedName name="_41_102071">#REF!</definedName>
    <definedName name="_41_102074">#REF!</definedName>
    <definedName name="_41_102114">#REF!</definedName>
    <definedName name="_41_102121">#REF!</definedName>
    <definedName name="_41_102133">#REF!</definedName>
    <definedName name="_41_102143">#REF!</definedName>
    <definedName name="_41_102144">#REF!</definedName>
    <definedName name="_41_102153">#REF!</definedName>
    <definedName name="_412_202172">#REF!</definedName>
    <definedName name="_416_202173">#REF!</definedName>
    <definedName name="_416_402112">#REF!</definedName>
    <definedName name="_42">#REF!</definedName>
    <definedName name="_42_102072">#REF!</definedName>
    <definedName name="_42_102121">#REF!</definedName>
    <definedName name="_42_102134">#REF!</definedName>
    <definedName name="_42_102144">#REF!</definedName>
    <definedName name="_42_102151">#REF!</definedName>
    <definedName name="_42_102154">#REF!</definedName>
    <definedName name="_420_202174">#REF!</definedName>
    <definedName name="_420_402113">#REF!</definedName>
    <definedName name="_422">#REF!</definedName>
    <definedName name="_423">#REF!</definedName>
    <definedName name="_424_202181">#REF!</definedName>
    <definedName name="_424_402114">#REF!</definedName>
    <definedName name="_428_202182">#REF!</definedName>
    <definedName name="_43">#REF!</definedName>
    <definedName name="_43_102073">#REF!</definedName>
    <definedName name="_43_10207R3">#REF!</definedName>
    <definedName name="_43_102122">#REF!</definedName>
    <definedName name="_43_102141">#REF!</definedName>
    <definedName name="_43_102151">#REF!</definedName>
    <definedName name="_43_102152">#REF!</definedName>
    <definedName name="_43_10215R1">#REF!</definedName>
    <definedName name="_432_202183">#REF!</definedName>
    <definedName name="_432_402122">#REF!</definedName>
    <definedName name="_436_202184">#REF!</definedName>
    <definedName name="_436_402123">#REF!</definedName>
    <definedName name="_439_20218R3">#REF!</definedName>
    <definedName name="_44">#REF!</definedName>
    <definedName name="_44_101004">#REF!</definedName>
    <definedName name="_44_102074">#REF!</definedName>
    <definedName name="_44_102122">#REF!</definedName>
    <definedName name="_44_102123">#REF!</definedName>
    <definedName name="_44_102142">#REF!</definedName>
    <definedName name="_44_102152">#REF!</definedName>
    <definedName name="_44_102153">#REF!</definedName>
    <definedName name="_44_10215R2">#REF!</definedName>
    <definedName name="_440_20221R2">#REF!</definedName>
    <definedName name="_440_402124">#REF!</definedName>
    <definedName name="_443_20221R3">#REF!</definedName>
    <definedName name="_448_21010">#REF!</definedName>
    <definedName name="_45">#REF!</definedName>
    <definedName name="_45_10207R3">#REF!</definedName>
    <definedName name="_45_102081">#REF!</definedName>
    <definedName name="_45_102123">#REF!</definedName>
    <definedName name="_45_102124">#REF!</definedName>
    <definedName name="_45_102143">#REF!</definedName>
    <definedName name="_45_102153">#REF!</definedName>
    <definedName name="_45_102154">#REF!</definedName>
    <definedName name="_45_10215R3">#REF!</definedName>
    <definedName name="_451_402132">#REF!</definedName>
    <definedName name="_453_21010D">#REF!</definedName>
    <definedName name="_455_402133">#REF!</definedName>
    <definedName name="_458_21010G">#REF!</definedName>
    <definedName name="_459_402134">#REF!</definedName>
    <definedName name="_46">#REF!</definedName>
    <definedName name="_46_102082">#REF!</definedName>
    <definedName name="_46_102123">#REF!</definedName>
    <definedName name="_46_102131">#REF!</definedName>
    <definedName name="_46_102144">#REF!</definedName>
    <definedName name="_46_102154">#REF!</definedName>
    <definedName name="_46_102161">#REF!</definedName>
    <definedName name="_463_21010L">#REF!</definedName>
    <definedName name="_4639">#REF!</definedName>
    <definedName name="_467_402142">#REF!</definedName>
    <definedName name="_4674">#REF!</definedName>
    <definedName name="_468_21010T">#REF!</definedName>
    <definedName name="_47">#REF!</definedName>
    <definedName name="_47_102081">#REF!</definedName>
    <definedName name="_47_102083">#REF!</definedName>
    <definedName name="_47_102124">#REF!</definedName>
    <definedName name="_47_102132">#REF!</definedName>
    <definedName name="_47_102151">#REF!</definedName>
    <definedName name="_47_10215R1">#REF!</definedName>
    <definedName name="_47_102162">#REF!</definedName>
    <definedName name="_471_402143">#REF!</definedName>
    <definedName name="_472_301001">#REF!</definedName>
    <definedName name="_475_402144">#REF!</definedName>
    <definedName name="_476_301002">#REF!</definedName>
    <definedName name="_48">#REF!</definedName>
    <definedName name="_48_102084">#REF!</definedName>
    <definedName name="_48_102124">#REF!</definedName>
    <definedName name="_48_102131">#REF!</definedName>
    <definedName name="_48_102133">#REF!</definedName>
    <definedName name="_48_102152">#REF!</definedName>
    <definedName name="_48_10215R2">#REF!</definedName>
    <definedName name="_48_102163">#REF!</definedName>
    <definedName name="_480_301003">#REF!</definedName>
    <definedName name="_484_301004">#REF!</definedName>
    <definedName name="_484_402152">#REF!</definedName>
    <definedName name="_488_402153">#REF!</definedName>
    <definedName name="_489_30100R1">#REF!</definedName>
    <definedName name="_49">#REF!</definedName>
    <definedName name="_49_10100R1">#REF!</definedName>
    <definedName name="_49_102082">#REF!</definedName>
    <definedName name="_49_10212R2">#REF!</definedName>
    <definedName name="_49_102132">#REF!</definedName>
    <definedName name="_49_102134">#REF!</definedName>
    <definedName name="_49_102153">#REF!</definedName>
    <definedName name="_49_10215R3">#REF!</definedName>
    <definedName name="_49_102164">#REF!</definedName>
    <definedName name="_492_402154">#REF!</definedName>
    <definedName name="_493_302111">#REF!</definedName>
    <definedName name="_497_302112">#REF!</definedName>
    <definedName name="_4PREFERRED_STOCK">#REF!</definedName>
    <definedName name="_4ROUN">#REF!</definedName>
    <definedName name="_5">#REF!</definedName>
    <definedName name="_5_0_0CHOI">#REF!</definedName>
    <definedName name="_5_0_0ROUN">#REF!</definedName>
    <definedName name="_5_00021D">#REF!</definedName>
    <definedName name="_5_10100">#REF!</definedName>
    <definedName name="_50">#REF!</definedName>
    <definedName name="_50_102111">#REF!</definedName>
    <definedName name="_50_102131">#REF!</definedName>
    <definedName name="_50_102133">#REF!</definedName>
    <definedName name="_50_102141">#REF!</definedName>
    <definedName name="_50_102154">#REF!</definedName>
    <definedName name="_50_102161">#REF!</definedName>
    <definedName name="_50_102171">#REF!</definedName>
    <definedName name="_501_302113">#REF!</definedName>
    <definedName name="_501001">#REF!</definedName>
    <definedName name="_501002">#REF!</definedName>
    <definedName name="_501003">#REF!</definedName>
    <definedName name="_501004">#REF!</definedName>
    <definedName name="_50100R1">#REF!</definedName>
    <definedName name="_50100R2">#REF!</definedName>
    <definedName name="_50100R3">#REF!</definedName>
    <definedName name="_504_501003">#REF!</definedName>
    <definedName name="_505_302114">#REF!</definedName>
    <definedName name="_506_30211R2">#REF!</definedName>
    <definedName name="_508_501004">#REF!</definedName>
    <definedName name="_51">#REF!</definedName>
    <definedName name="_51_102083">#REF!</definedName>
    <definedName name="_51_102112">#REF!</definedName>
    <definedName name="_51_102132">#REF!</definedName>
    <definedName name="_51_102134">#REF!</definedName>
    <definedName name="_51_102142">#REF!</definedName>
    <definedName name="_51_102161">#REF!</definedName>
    <definedName name="_51_102162">#REF!</definedName>
    <definedName name="_51_102172">#REF!</definedName>
    <definedName name="_510_401001">#REF!</definedName>
    <definedName name="_514_401002">#REF!</definedName>
    <definedName name="_518_401003">#REF!</definedName>
    <definedName name="_52">#REF!</definedName>
    <definedName name="_52_102114">#REF!</definedName>
    <definedName name="_52_102133">#REF!</definedName>
    <definedName name="_52_102141">#REF!</definedName>
    <definedName name="_52_102143">#REF!</definedName>
    <definedName name="_52_102162">#REF!</definedName>
    <definedName name="_52_102163">#REF!</definedName>
    <definedName name="_52_102173">#REF!</definedName>
    <definedName name="_522_401004">#REF!</definedName>
    <definedName name="_523_601003">#REF!</definedName>
    <definedName name="_527_40100R1">#REF!</definedName>
    <definedName name="_527_601004">#REF!</definedName>
    <definedName name="_53">#REF!</definedName>
    <definedName name="_53_102011">#REF!</definedName>
    <definedName name="_53_102084">#REF!</definedName>
    <definedName name="_53_102134">#REF!</definedName>
    <definedName name="_53_102142">#REF!</definedName>
    <definedName name="_53_102144">#REF!</definedName>
    <definedName name="_53_102163">#REF!</definedName>
    <definedName name="_53_102164">#REF!</definedName>
    <definedName name="_53_102174">#REF!</definedName>
    <definedName name="_531_402111">#REF!</definedName>
    <definedName name="_5325">#REF!</definedName>
    <definedName name="_535_402112">#REF!</definedName>
    <definedName name="_5360">#REF!</definedName>
    <definedName name="_538_602112">#REF!</definedName>
    <definedName name="_539_402113">#REF!</definedName>
    <definedName name="_54">#REF!</definedName>
    <definedName name="_54_102121">#REF!</definedName>
    <definedName name="_54_10213R2">#REF!</definedName>
    <definedName name="_54_102143">#REF!</definedName>
    <definedName name="_54_102151">#REF!</definedName>
    <definedName name="_54_102164">#REF!</definedName>
    <definedName name="_54_102171">#REF!</definedName>
    <definedName name="_54_10217R1">#REF!</definedName>
    <definedName name="_54_102181">#REF!</definedName>
    <definedName name="_5413">#REF!</definedName>
    <definedName name="_542_602113">#REF!</definedName>
    <definedName name="_543_402114">#REF!</definedName>
    <definedName name="_546_602114">#REF!</definedName>
    <definedName name="_547_402121">#REF!</definedName>
    <definedName name="_55">#REF!</definedName>
    <definedName name="_55_102111">#REF!</definedName>
    <definedName name="_55_102141">#REF!</definedName>
    <definedName name="_55_102144">#REF!</definedName>
    <definedName name="_55_102152">#REF!</definedName>
    <definedName name="_55_102171">#REF!</definedName>
    <definedName name="_55_102172">#REF!</definedName>
    <definedName name="_55_10217R2">#REF!</definedName>
    <definedName name="_55_102182">#REF!</definedName>
    <definedName name="_551_402122">#REF!</definedName>
    <definedName name="_554_602122">#REF!</definedName>
    <definedName name="_555_402123">#REF!</definedName>
    <definedName name="_558_602123">#REF!</definedName>
    <definedName name="_559_402124">#REF!</definedName>
    <definedName name="_56">#REF!</definedName>
    <definedName name="_56_102122">#REF!</definedName>
    <definedName name="_56_102142">#REF!</definedName>
    <definedName name="_56_102151">#REF!</definedName>
    <definedName name="_56_102153">#REF!</definedName>
    <definedName name="_56_102172">#REF!</definedName>
    <definedName name="_56_102173">#REF!</definedName>
    <definedName name="_56_10217R3">#REF!</definedName>
    <definedName name="_56_102183">#REF!</definedName>
    <definedName name="_560_40212R1">#REF!</definedName>
    <definedName name="_561_40212R2">#REF!</definedName>
    <definedName name="_562_40212R3">#REF!</definedName>
    <definedName name="_562_602124">#REF!</definedName>
    <definedName name="_566_402131">#REF!</definedName>
    <definedName name="_57">#REF!</definedName>
    <definedName name="_57_102012">#REF!</definedName>
    <definedName name="_57_102082">#REF!</definedName>
    <definedName name="_57_102112">#REF!</definedName>
    <definedName name="_57_102143">#REF!</definedName>
    <definedName name="_57_102152">#REF!</definedName>
    <definedName name="_57_102154">#REF!</definedName>
    <definedName name="_57_102173">#REF!</definedName>
    <definedName name="_57_102174">#REF!</definedName>
    <definedName name="_57_102181">#REF!</definedName>
    <definedName name="_57_102184">#REF!</definedName>
    <definedName name="_570_402132">#REF!</definedName>
    <definedName name="_574_402133">#REF!</definedName>
    <definedName name="_576_901003">#REF!</definedName>
    <definedName name="_578_402134">#REF!</definedName>
    <definedName name="_58">#REF!</definedName>
    <definedName name="_58_102123">#REF!</definedName>
    <definedName name="_58_102144">#REF!</definedName>
    <definedName name="_58_102153">#REF!</definedName>
    <definedName name="_58_10215R1">#REF!</definedName>
    <definedName name="_58_102174">#REF!</definedName>
    <definedName name="_58_10217R1">#REF!</definedName>
    <definedName name="_58_102182">#REF!</definedName>
    <definedName name="_58_103101">#REF!</definedName>
    <definedName name="_580_901004">#REF!</definedName>
    <definedName name="_582_402141">#REF!</definedName>
    <definedName name="_582_90100R2">#REF!</definedName>
    <definedName name="_583_90100R3">#REF!</definedName>
    <definedName name="_586_402142">#REF!</definedName>
    <definedName name="_59">#REF!</definedName>
    <definedName name="_59_102113">#REF!</definedName>
    <definedName name="_59_102151">#REF!</definedName>
    <definedName name="_59_102154">#REF!</definedName>
    <definedName name="_59_10215R2">#REF!</definedName>
    <definedName name="_59_10217R2">#REF!</definedName>
    <definedName name="_59_102181">#REF!</definedName>
    <definedName name="_59_102183">#REF!</definedName>
    <definedName name="_59_103102">#REF!</definedName>
    <definedName name="_590_402143">#REF!</definedName>
    <definedName name="_591_902102">#REF!</definedName>
    <definedName name="_594_402144">#REF!</definedName>
    <definedName name="_595_902103">#REF!</definedName>
    <definedName name="_597_40214R3">#REF!</definedName>
    <definedName name="_599_902104">#REF!</definedName>
    <definedName name="_5PREFERRED_STOCK">#REF!</definedName>
    <definedName name="_5ROUN">#REF!</definedName>
    <definedName name="_6">#REF!</definedName>
    <definedName name="_6_0_0CHOI">#REF!</definedName>
    <definedName name="_6_0_0CHOIC">#REF!</definedName>
    <definedName name="_6_0_0ROUN">#REF!</definedName>
    <definedName name="_6_00021L">#REF!</definedName>
    <definedName name="_6_101001">#REF!</definedName>
    <definedName name="_60">#REF!</definedName>
    <definedName name="_60_102124">#REF!</definedName>
    <definedName name="_60_102152">#REF!</definedName>
    <definedName name="_60_10215R3">#REF!</definedName>
    <definedName name="_60_102161">#REF!</definedName>
    <definedName name="_60_10217R3">#REF!</definedName>
    <definedName name="_60_102182">#REF!</definedName>
    <definedName name="_60_102184">#REF!</definedName>
    <definedName name="_60_103103">#REF!</definedName>
    <definedName name="_601_402151">#REF!</definedName>
    <definedName name="_601001">#REF!</definedName>
    <definedName name="_601002">#REF!</definedName>
    <definedName name="_601003">#REF!</definedName>
    <definedName name="_601004">#REF!</definedName>
    <definedName name="_60100R1">#REF!</definedName>
    <definedName name="_60100R2">#REF!</definedName>
    <definedName name="_60100R3">#REF!</definedName>
    <definedName name="_602111">#REF!</definedName>
    <definedName name="_602112">#REF!</definedName>
    <definedName name="_602113">#REF!</definedName>
    <definedName name="_602114">#REF!</definedName>
    <definedName name="_602121">#REF!</definedName>
    <definedName name="_602122">#REF!</definedName>
    <definedName name="_602123">#REF!</definedName>
    <definedName name="_602124">#REF!</definedName>
    <definedName name="_60212R2">#REF!</definedName>
    <definedName name="_60212R3">#REF!</definedName>
    <definedName name="_605_402152">#REF!</definedName>
    <definedName name="_607_990012">#REF!</definedName>
    <definedName name="_609_402153">#REF!</definedName>
    <definedName name="_61">#REF!</definedName>
    <definedName name="_61_102013">#REF!</definedName>
    <definedName name="_61_102083">#REF!</definedName>
    <definedName name="_61_102114">#REF!</definedName>
    <definedName name="_61_102153">#REF!</definedName>
    <definedName name="_61_102161">#REF!</definedName>
    <definedName name="_61_102162">#REF!</definedName>
    <definedName name="_61_102181">#REF!</definedName>
    <definedName name="_61_102183">#REF!</definedName>
    <definedName name="_61_103101">#REF!</definedName>
    <definedName name="_61_103104">#REF!</definedName>
    <definedName name="_611_990013">#REF!</definedName>
    <definedName name="_613_402154">#REF!</definedName>
    <definedName name="_615_990014">#REF!</definedName>
    <definedName name="_617_501001">#REF!</definedName>
    <definedName name="_62">#REF!</definedName>
    <definedName name="_62_102121">#REF!</definedName>
    <definedName name="_62_102131">#REF!</definedName>
    <definedName name="_62_102154">#REF!</definedName>
    <definedName name="_62_102162">#REF!</definedName>
    <definedName name="_62_102163">#REF!</definedName>
    <definedName name="_62_102182">#REF!</definedName>
    <definedName name="_62_102184">#REF!</definedName>
    <definedName name="_62_103102">#REF!</definedName>
    <definedName name="_62_10310R1">#REF!</definedName>
    <definedName name="_621_501002">#REF!</definedName>
    <definedName name="_625_501003">#REF!</definedName>
    <definedName name="_629_501004">#REF!</definedName>
    <definedName name="_63">#REF!</definedName>
    <definedName name="_63_102122">#REF!</definedName>
    <definedName name="_63_102132">#REF!</definedName>
    <definedName name="_63_10215R1">#REF!</definedName>
    <definedName name="_63_102163">#REF!</definedName>
    <definedName name="_63_102164">#REF!</definedName>
    <definedName name="_63_102183">#REF!</definedName>
    <definedName name="_63_103101">#REF!</definedName>
    <definedName name="_63_103103">#REF!</definedName>
    <definedName name="_63_10310R2">#REF!</definedName>
    <definedName name="_634_50100R1">#REF!</definedName>
    <definedName name="_635_50100R2">#REF!</definedName>
    <definedName name="_636_50100R3">#REF!</definedName>
    <definedName name="_64">#REF!</definedName>
    <definedName name="_64_102123">#REF!</definedName>
    <definedName name="_64_102133">#REF!</definedName>
    <definedName name="_64_10215R2">#REF!</definedName>
    <definedName name="_64_102164">#REF!</definedName>
    <definedName name="_64_102171">#REF!</definedName>
    <definedName name="_64_102184">#REF!</definedName>
    <definedName name="_64_103102">#REF!</definedName>
    <definedName name="_64_103104">#REF!</definedName>
    <definedName name="_64_19190">#REF!</definedName>
    <definedName name="_640_601001">#REF!</definedName>
    <definedName name="_644_601002">#REF!</definedName>
    <definedName name="_6460">#REF!</definedName>
    <definedName name="_648_601003">#REF!</definedName>
    <definedName name="_65">#REF!</definedName>
    <definedName name="_65_102014">#REF!</definedName>
    <definedName name="_65_102084">#REF!</definedName>
    <definedName name="_65_102124">#REF!</definedName>
    <definedName name="_65_102134">#REF!</definedName>
    <definedName name="_65_10215R3">#REF!</definedName>
    <definedName name="_65_102171">#REF!</definedName>
    <definedName name="_65_102172">#REF!</definedName>
    <definedName name="_65_103101">#REF!</definedName>
    <definedName name="_65_103103">#REF!</definedName>
    <definedName name="_65_10310R1">#REF!</definedName>
    <definedName name="_65_19190D">#REF!</definedName>
    <definedName name="_652_601004">#REF!</definedName>
    <definedName name="_657_60100R1">#REF!</definedName>
    <definedName name="_658_60100R2">#REF!</definedName>
    <definedName name="_659_60100R3">#REF!</definedName>
    <definedName name="_66">#REF!</definedName>
    <definedName name="_66_10212R2">#REF!</definedName>
    <definedName name="_66_102161">#REF!</definedName>
    <definedName name="_66_102172">#REF!</definedName>
    <definedName name="_66_102173">#REF!</definedName>
    <definedName name="_66_103102">#REF!</definedName>
    <definedName name="_66_103104">#REF!</definedName>
    <definedName name="_66_10310R2">#REF!</definedName>
    <definedName name="_66_19190G">#REF!</definedName>
    <definedName name="_663_602111">#REF!</definedName>
    <definedName name="_667_602112">#REF!</definedName>
    <definedName name="_67">#REF!</definedName>
    <definedName name="_67_102141">#REF!</definedName>
    <definedName name="_67_102162">#REF!</definedName>
    <definedName name="_67_102173">#REF!</definedName>
    <definedName name="_67_102174">#REF!</definedName>
    <definedName name="_67_103103">#REF!</definedName>
    <definedName name="_67_10310R1">#REF!</definedName>
    <definedName name="_67_19190">#REF!</definedName>
    <definedName name="_67_19190L">#REF!</definedName>
    <definedName name="_671_602113">#REF!</definedName>
    <definedName name="_675_602114">#REF!</definedName>
    <definedName name="_679_602121">#REF!</definedName>
    <definedName name="_68">#REF!</definedName>
    <definedName name="_68_102131">#REF!</definedName>
    <definedName name="_68_102142">#REF!</definedName>
    <definedName name="_68_102163">#REF!</definedName>
    <definedName name="_68_102174">#REF!</definedName>
    <definedName name="_68_102181">#REF!</definedName>
    <definedName name="_68_103104">#REF!</definedName>
    <definedName name="_68_10310R2">#REF!</definedName>
    <definedName name="_68_19190D">#REF!</definedName>
    <definedName name="_68_19190T">#REF!</definedName>
    <definedName name="_683_602122">#REF!</definedName>
    <definedName name="_687_602123">#REF!</definedName>
    <definedName name="_69">#REF!</definedName>
    <definedName name="_69_102143">#REF!</definedName>
    <definedName name="_69_102164">#REF!</definedName>
    <definedName name="_69_10217R1">#REF!</definedName>
    <definedName name="_69_102182">#REF!</definedName>
    <definedName name="_69_10310R1">#REF!</definedName>
    <definedName name="_69_19190">#REF!</definedName>
    <definedName name="_69_19190G">#REF!</definedName>
    <definedName name="_69_201001">#REF!</definedName>
    <definedName name="_691_602124">#REF!</definedName>
    <definedName name="_692_60212R2">#REF!</definedName>
    <definedName name="_695_60212R3">#REF!</definedName>
    <definedName name="_699_901001">#REF!</definedName>
    <definedName name="_6ROUN">#REF!</definedName>
    <definedName name="_7">#REF!</definedName>
    <definedName name="_7_0_0H">#REF!</definedName>
    <definedName name="_7_10100">#REF!</definedName>
    <definedName name="_7_101002">#REF!</definedName>
    <definedName name="_7_2003_AFFILIATE_BILLINGS_SUMMARY_QRY">#REF!</definedName>
    <definedName name="_70">#REF!</definedName>
    <definedName name="_70_102071">#REF!</definedName>
    <definedName name="_70_102132">#REF!</definedName>
    <definedName name="_70_102144">#REF!</definedName>
    <definedName name="_70_10216R3">#REF!</definedName>
    <definedName name="_70_10217R2">#REF!</definedName>
    <definedName name="_70_102183">#REF!</definedName>
    <definedName name="_70_10310R2">#REF!</definedName>
    <definedName name="_70_19190D">#REF!</definedName>
    <definedName name="_70_19190L">#REF!</definedName>
    <definedName name="_70_201002">#REF!</definedName>
    <definedName name="_703_901002">#REF!</definedName>
    <definedName name="_707_901003">#REF!</definedName>
    <definedName name="_71">#REF!</definedName>
    <definedName name="_71_102171">#REF!</definedName>
    <definedName name="_71_10217R3">#REF!</definedName>
    <definedName name="_71_102184">#REF!</definedName>
    <definedName name="_71_19190">#REF!</definedName>
    <definedName name="_71_19190G">#REF!</definedName>
    <definedName name="_71_19190T">#REF!</definedName>
    <definedName name="_71_201003">#REF!</definedName>
    <definedName name="_711_901004">#REF!</definedName>
    <definedName name="_716_90100R1">#REF!</definedName>
    <definedName name="_717_90100R2">#REF!</definedName>
    <definedName name="_718_90100R3">#REF!</definedName>
    <definedName name="_72">#REF!</definedName>
    <definedName name="_72_102133">#REF!</definedName>
    <definedName name="_72_102151">#REF!</definedName>
    <definedName name="_72_102172">#REF!</definedName>
    <definedName name="_72_102181">#REF!</definedName>
    <definedName name="_72_103101">#REF!</definedName>
    <definedName name="_72_19190D">#REF!</definedName>
    <definedName name="_72_19190L">#REF!</definedName>
    <definedName name="_72_201001">#REF!</definedName>
    <definedName name="_72_201004">#REF!</definedName>
    <definedName name="_722_902101">#REF!</definedName>
    <definedName name="_724">#REF!</definedName>
    <definedName name="_726_902102">#REF!</definedName>
    <definedName name="_73">#REF!</definedName>
    <definedName name="_73_102112">#REF!</definedName>
    <definedName name="_73_102152">#REF!</definedName>
    <definedName name="_73_102173">#REF!</definedName>
    <definedName name="_73_102182">#REF!</definedName>
    <definedName name="_73_103102">#REF!</definedName>
    <definedName name="_73_19190G">#REF!</definedName>
    <definedName name="_73_19190T">#REF!</definedName>
    <definedName name="_73_201002">#REF!</definedName>
    <definedName name="_73_20100R1">#REF!</definedName>
    <definedName name="_730_902103">#REF!</definedName>
    <definedName name="_734_902104">#REF!</definedName>
    <definedName name="_738_990011">#REF!</definedName>
    <definedName name="_74">#REF!</definedName>
    <definedName name="_74_102134">#REF!</definedName>
    <definedName name="_74_102153">#REF!</definedName>
    <definedName name="_74_102174">#REF!</definedName>
    <definedName name="_74_102183">#REF!</definedName>
    <definedName name="_74_103103">#REF!</definedName>
    <definedName name="_74_19190L">#REF!</definedName>
    <definedName name="_74_201001">#REF!</definedName>
    <definedName name="_74_201003">#REF!</definedName>
    <definedName name="_74_202101">#REF!</definedName>
    <definedName name="_742_990012">#REF!</definedName>
    <definedName name="_746_990013">#REF!</definedName>
    <definedName name="_749">#REF!</definedName>
    <definedName name="_75">#REF!</definedName>
    <definedName name="_75_102072">#REF!</definedName>
    <definedName name="_75_10213R2">#REF!</definedName>
    <definedName name="_75_102154">#REF!</definedName>
    <definedName name="_75_10217R1">#REF!</definedName>
    <definedName name="_75_102184">#REF!</definedName>
    <definedName name="_75_103104">#REF!</definedName>
    <definedName name="_75_19190T">#REF!</definedName>
    <definedName name="_75_201002">#REF!</definedName>
    <definedName name="_75_201004">#REF!</definedName>
    <definedName name="_75_202102">#REF!</definedName>
    <definedName name="_750_990014">#REF!</definedName>
    <definedName name="_753_99001R3">#REF!</definedName>
    <definedName name="_756_99002R3">#REF!</definedName>
    <definedName name="_759_99004R3">#REF!</definedName>
    <definedName name="_76">#REF!</definedName>
    <definedName name="_76_10215R1">#REF!</definedName>
    <definedName name="_76_10217R2">#REF!</definedName>
    <definedName name="_76_103101">#REF!</definedName>
    <definedName name="_76_2_Add_Group_and_CE">#REF!</definedName>
    <definedName name="_76_2003_AFFILIATE_BILLINGS_SUMMARY_QRY">#REF!</definedName>
    <definedName name="_76_201003">#REF!</definedName>
    <definedName name="_76_20100R1">#REF!</definedName>
    <definedName name="_76_202103">#REF!</definedName>
    <definedName name="_760CASHFLOW_WKST2">#REF!</definedName>
    <definedName name="_761CHOI">#REF!</definedName>
    <definedName name="_762CHOIC">#REF!</definedName>
    <definedName name="_763H">#REF!</definedName>
    <definedName name="_767OUR_WORKPAPER">#REF!</definedName>
    <definedName name="_768PG_1_MONTH">#REF!</definedName>
    <definedName name="_769PG_4_MONTH">#REF!</definedName>
    <definedName name="_77">#REF!</definedName>
    <definedName name="_77_102113">#REF!</definedName>
    <definedName name="_77_102141">#REF!</definedName>
    <definedName name="_77_10215R2">#REF!</definedName>
    <definedName name="_77_10217R3">#REF!</definedName>
    <definedName name="_77_103102">#REF!</definedName>
    <definedName name="_77_10310R1">#REF!</definedName>
    <definedName name="_77_2003_AFFILIATE_BILLINGS_SUMMARY_QRY">#REF!</definedName>
    <definedName name="_77_201001">#REF!</definedName>
    <definedName name="_77_201004">#REF!</definedName>
    <definedName name="_77_202101">#REF!</definedName>
    <definedName name="_77_202104">#REF!</definedName>
    <definedName name="_770PG_6_MONTH">#REF!</definedName>
    <definedName name="_771PG_7_MONTH">#REF!</definedName>
    <definedName name="_775T_R_ATTACHMENT">#REF!</definedName>
    <definedName name="_78_10215R3">#REF!</definedName>
    <definedName name="_78_102181">#REF!</definedName>
    <definedName name="_78_103103">#REF!</definedName>
    <definedName name="_78_201001">#REF!</definedName>
    <definedName name="_78_201002">#REF!</definedName>
    <definedName name="_78_20100R1">#REF!</definedName>
    <definedName name="_78_202102">#REF!</definedName>
    <definedName name="_78_202111">#REF!</definedName>
    <definedName name="_79_102142">#REF!</definedName>
    <definedName name="_79_102182">#REF!</definedName>
    <definedName name="_79_103104">#REF!</definedName>
    <definedName name="_79_10310R2">#REF!</definedName>
    <definedName name="_79_201002">#REF!</definedName>
    <definedName name="_79_201003">#REF!</definedName>
    <definedName name="_79_202101">#REF!</definedName>
    <definedName name="_79_202103">#REF!</definedName>
    <definedName name="_79_202112">#REF!</definedName>
    <definedName name="_7ROUN">#REF!</definedName>
    <definedName name="_8">#REF!</definedName>
    <definedName name="_8_0_0CHOI">#REF!</definedName>
    <definedName name="_8_0_0CHOIC">#REF!</definedName>
    <definedName name="_8_00021T">#REF!</definedName>
    <definedName name="_8_10100">#REF!</definedName>
    <definedName name="_8_101001">#REF!</definedName>
    <definedName name="_8_101003">#REF!</definedName>
    <definedName name="_80_102073">#REF!</definedName>
    <definedName name="_80_102161">#REF!</definedName>
    <definedName name="_80_102183">#REF!</definedName>
    <definedName name="_80_10310R1">#REF!</definedName>
    <definedName name="_80_201003">#REF!</definedName>
    <definedName name="_80_201004">#REF!</definedName>
    <definedName name="_80_202102">#REF!</definedName>
    <definedName name="_80_202104">#REF!</definedName>
    <definedName name="_80_202113">#REF!</definedName>
    <definedName name="_81_102114">#REF!</definedName>
    <definedName name="_81_102143">#REF!</definedName>
    <definedName name="_81_102162">#REF!</definedName>
    <definedName name="_81_102184">#REF!</definedName>
    <definedName name="_81_10310R2">#REF!</definedName>
    <definedName name="_81_19190">#REF!</definedName>
    <definedName name="_81_201004">#REF!</definedName>
    <definedName name="_81_20100R1">#REF!</definedName>
    <definedName name="_81_202103">#REF!</definedName>
    <definedName name="_81_202111">#REF!</definedName>
    <definedName name="_81_202114">#REF!</definedName>
    <definedName name="_82_102163">#REF!</definedName>
    <definedName name="_82_103101">#REF!</definedName>
    <definedName name="_82_19190">#REF!</definedName>
    <definedName name="_82_20100R1">#REF!</definedName>
    <definedName name="_82_202101">#REF!</definedName>
    <definedName name="_82_202104">#REF!</definedName>
    <definedName name="_82_202112">#REF!</definedName>
    <definedName name="_82_202131">#REF!</definedName>
    <definedName name="_83_102144">#REF!</definedName>
    <definedName name="_83_102164">#REF!</definedName>
    <definedName name="_83_103102">#REF!</definedName>
    <definedName name="_83_19190D">#REF!</definedName>
    <definedName name="_83_202101">#REF!</definedName>
    <definedName name="_83_202102">#REF!</definedName>
    <definedName name="_83_202111">#REF!</definedName>
    <definedName name="_83_202113">#REF!</definedName>
    <definedName name="_83_202132">#REF!</definedName>
    <definedName name="_84_103103">#REF!</definedName>
    <definedName name="_84_19190G">#REF!</definedName>
    <definedName name="_84_202102">#REF!</definedName>
    <definedName name="_84_202103">#REF!</definedName>
    <definedName name="_84_202112">#REF!</definedName>
    <definedName name="_84_202114">#REF!</definedName>
    <definedName name="_84_202133">#REF!</definedName>
    <definedName name="_85_102074">#REF!</definedName>
    <definedName name="_85_102151">#REF!</definedName>
    <definedName name="_85_102171">#REF!</definedName>
    <definedName name="_85_103104">#REF!</definedName>
    <definedName name="_85_19190G">#REF!</definedName>
    <definedName name="_85_19190L">#REF!</definedName>
    <definedName name="_85_202103">#REF!</definedName>
    <definedName name="_85_202104">#REF!</definedName>
    <definedName name="_85_202113">#REF!</definedName>
    <definedName name="_85_202131">#REF!</definedName>
    <definedName name="_85_202134">#REF!</definedName>
    <definedName name="_86_102172">#REF!</definedName>
    <definedName name="_86_19190T">#REF!</definedName>
    <definedName name="_86_202104">#REF!</definedName>
    <definedName name="_86_202111">#REF!</definedName>
    <definedName name="_86_202114">#REF!</definedName>
    <definedName name="_86_202132">#REF!</definedName>
    <definedName name="_86_202151">#REF!</definedName>
    <definedName name="_861_8">#REF!</definedName>
    <definedName name="_87_102152">#REF!</definedName>
    <definedName name="_87_102173">#REF!</definedName>
    <definedName name="_87_10310R1">#REF!</definedName>
    <definedName name="_87_19190L">#REF!</definedName>
    <definedName name="_87_202111">#REF!</definedName>
    <definedName name="_87_202112">#REF!</definedName>
    <definedName name="_87_202131">#REF!</definedName>
    <definedName name="_87_202133">#REF!</definedName>
    <definedName name="_87_202152">#REF!</definedName>
    <definedName name="_88_10207R3">#REF!</definedName>
    <definedName name="_88_102174">#REF!</definedName>
    <definedName name="_88_2003_AFFILIATE_BILLINGS_SUMMARY_QRY">#REF!</definedName>
    <definedName name="_88_202112">#REF!</definedName>
    <definedName name="_88_202113">#REF!</definedName>
    <definedName name="_88_202132">#REF!</definedName>
    <definedName name="_88_202134">#REF!</definedName>
    <definedName name="_88_202153">#REF!</definedName>
    <definedName name="_89_102153">#REF!</definedName>
    <definedName name="_89_10217R1">#REF!</definedName>
    <definedName name="_89_10310R2">#REF!</definedName>
    <definedName name="_89_19190T">#REF!</definedName>
    <definedName name="_89_201001">#REF!</definedName>
    <definedName name="_89_202113">#REF!</definedName>
    <definedName name="_89_202114">#REF!</definedName>
    <definedName name="_89_202133">#REF!</definedName>
    <definedName name="_89_202151">#REF!</definedName>
    <definedName name="_89_202154">#REF!</definedName>
    <definedName name="_8PREFERRED_STOCK">#REF!</definedName>
    <definedName name="_9">#REF!</definedName>
    <definedName name="_9_0_0CHOI">#REF!</definedName>
    <definedName name="_9_0_0ROUN">#REF!</definedName>
    <definedName name="_9_101001">#REF!</definedName>
    <definedName name="_9_101002">#REF!</definedName>
    <definedName name="_9_101004">#REF!</definedName>
    <definedName name="_90_10217R2">#REF!</definedName>
    <definedName name="_90_201001">#REF!</definedName>
    <definedName name="_90_201002">#REF!</definedName>
    <definedName name="_90_202114">#REF!</definedName>
    <definedName name="_90_202131">#REF!</definedName>
    <definedName name="_90_202134">#REF!</definedName>
    <definedName name="_90_202152">#REF!</definedName>
    <definedName name="_90_202161">#REF!</definedName>
    <definedName name="_9000">#REF!</definedName>
    <definedName name="_901001">#REF!</definedName>
    <definedName name="_901002">#REF!</definedName>
    <definedName name="_901003">#REF!</definedName>
    <definedName name="_901004">#REF!</definedName>
    <definedName name="_90100R1">#REF!</definedName>
    <definedName name="_90100R2">#REF!</definedName>
    <definedName name="_90100R3">#REF!</definedName>
    <definedName name="_902101">#REF!</definedName>
    <definedName name="_902102">#REF!</definedName>
    <definedName name="_902103">#REF!</definedName>
    <definedName name="_902104">#REF!</definedName>
    <definedName name="_91_102154">#REF!</definedName>
    <definedName name="_91_10217R3">#REF!</definedName>
    <definedName name="_91_19190">#REF!</definedName>
    <definedName name="_91_201002">#REF!</definedName>
    <definedName name="_91_201003">#REF!</definedName>
    <definedName name="_91_202131">#REF!</definedName>
    <definedName name="_91_202132">#REF!</definedName>
    <definedName name="_91_202151">#REF!</definedName>
    <definedName name="_91_202153">#REF!</definedName>
    <definedName name="_91_202162">#REF!</definedName>
    <definedName name="_92_102081">#REF!</definedName>
    <definedName name="_92_10215R1">#REF!</definedName>
    <definedName name="_92_201003">#REF!</definedName>
    <definedName name="_92_201004">#REF!</definedName>
    <definedName name="_92_202132">#REF!</definedName>
    <definedName name="_92_202133">#REF!</definedName>
    <definedName name="_92_202152">#REF!</definedName>
    <definedName name="_92_202154">#REF!</definedName>
    <definedName name="_92_202163">#REF!</definedName>
    <definedName name="_93_10215R2">#REF!</definedName>
    <definedName name="_93_102181">#REF!</definedName>
    <definedName name="_93_19190D">#REF!</definedName>
    <definedName name="_93_201004">#REF!</definedName>
    <definedName name="_93_20100R1">#REF!</definedName>
    <definedName name="_93_202133">#REF!</definedName>
    <definedName name="_93_202134">#REF!</definedName>
    <definedName name="_93_202153">#REF!</definedName>
    <definedName name="_93_202161">#REF!</definedName>
    <definedName name="_93_202164">#REF!</definedName>
    <definedName name="_9310">#REF!</definedName>
    <definedName name="_9325">#REF!</definedName>
    <definedName name="_9330">#REF!</definedName>
    <definedName name="_9350">#REF!</definedName>
    <definedName name="_94_102132">#REF!</definedName>
    <definedName name="_94_10215R3">#REF!</definedName>
    <definedName name="_94_102182">#REF!</definedName>
    <definedName name="_94_202101">#REF!</definedName>
    <definedName name="_94_202134">#REF!</definedName>
    <definedName name="_94_202151">#REF!</definedName>
    <definedName name="_94_202154">#REF!</definedName>
    <definedName name="_94_202162">#REF!</definedName>
    <definedName name="_94_202171">#REF!</definedName>
    <definedName name="_9461">#REF!</definedName>
    <definedName name="_95_102183">#REF!</definedName>
    <definedName name="_95_19190G">#REF!</definedName>
    <definedName name="_95_20100R1">#REF!</definedName>
    <definedName name="_95_202102">#REF!</definedName>
    <definedName name="_95_202151">#REF!</definedName>
    <definedName name="_95_202152">#REF!</definedName>
    <definedName name="_95_202161">#REF!</definedName>
    <definedName name="_95_202163">#REF!</definedName>
    <definedName name="_95_202172">#REF!</definedName>
    <definedName name="_96_102082">#REF!</definedName>
    <definedName name="_96_102161">#REF!</definedName>
    <definedName name="_96_102184">#REF!</definedName>
    <definedName name="_96_202101">#REF!</definedName>
    <definedName name="_96_202103">#REF!</definedName>
    <definedName name="_96_202152">#REF!</definedName>
    <definedName name="_96_202153">#REF!</definedName>
    <definedName name="_96_202162">#REF!</definedName>
    <definedName name="_96_202164">#REF!</definedName>
    <definedName name="_96_202173">#REF!</definedName>
    <definedName name="_97_19190L">#REF!</definedName>
    <definedName name="_97_202102">#REF!</definedName>
    <definedName name="_97_202104">#REF!</definedName>
    <definedName name="_97_202153">#REF!</definedName>
    <definedName name="_97_202154">#REF!</definedName>
    <definedName name="_97_202163">#REF!</definedName>
    <definedName name="_97_20216R1">#REF!</definedName>
    <definedName name="_97_202174">#REF!</definedName>
    <definedName name="_98_102133">#REF!</definedName>
    <definedName name="_98_102162">#REF!</definedName>
    <definedName name="_98_103101">#REF!</definedName>
    <definedName name="_98_202103">#REF!</definedName>
    <definedName name="_98_202111">#REF!</definedName>
    <definedName name="_98_202154">#REF!</definedName>
    <definedName name="_98_202161">#REF!</definedName>
    <definedName name="_98_202164">#REF!</definedName>
    <definedName name="_98_20216R2">#REF!</definedName>
    <definedName name="_98_202181">#REF!</definedName>
    <definedName name="_99_19190T">#REF!</definedName>
    <definedName name="_99_202104">#REF!</definedName>
    <definedName name="_99_202112">#REF!</definedName>
    <definedName name="_99_202161">#REF!</definedName>
    <definedName name="_99_202162">#REF!</definedName>
    <definedName name="_99_20216R3">#REF!</definedName>
    <definedName name="_99_202171">#REF!</definedName>
    <definedName name="_99_202182">#REF!</definedName>
    <definedName name="_990011">#REF!</definedName>
    <definedName name="_990012">#REF!</definedName>
    <definedName name="_990013">#REF!</definedName>
    <definedName name="_990014">#REF!</definedName>
    <definedName name="_99001R3">#REF!</definedName>
    <definedName name="_99002R3">#REF!</definedName>
    <definedName name="_99004R3">#REF!</definedName>
    <definedName name="_A">#REF!</definedName>
    <definedName name="_ABR92">#REF!</definedName>
    <definedName name="_ABR93">#REF!</definedName>
    <definedName name="_ABR98">#REF!</definedName>
    <definedName name="_AcctRec_Ref_01">#REF!</definedName>
    <definedName name="_AcctRec_Ref_02">#REF!</definedName>
    <definedName name="_AcctRec_Ref_03">#REF!</definedName>
    <definedName name="_AcctRec_Ref_04">#REF!</definedName>
    <definedName name="_AcctRec_Ref_05">#REF!</definedName>
    <definedName name="_AcctRec_Ref_06">#REF!</definedName>
    <definedName name="_AcctRec_Ref_07">#REF!</definedName>
    <definedName name="_AcctRec_Ref_08">#REF!</definedName>
    <definedName name="_AcctRec_Ref_09">#REF!</definedName>
    <definedName name="_AcctRec_Ref_10">#REF!</definedName>
    <definedName name="_AcctRec_Ref_11">#REF!</definedName>
    <definedName name="_AcctRec_Ref_12">#REF!</definedName>
    <definedName name="_AGO91">#REF!</definedName>
    <definedName name="_AGO92">#REF!</definedName>
    <definedName name="_AGO93">#REF!</definedName>
    <definedName name="_AGO98">#REF!</definedName>
    <definedName name="_AMO_SingleObject_157336487_ROM_F0.SEC2.Print_1.SEC1.SEC1.BDY.REV_MO_201601_Data_Set_WORK_BILLDET1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hidden="1">#REF!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B">#REF!</definedName>
    <definedName name="_bad1">#REF!</definedName>
    <definedName name="_bad2">#REF!</definedName>
    <definedName name="_bad3">#REF!</definedName>
    <definedName name="_bad4">#REF!</definedName>
    <definedName name="_bad5">#REF!</definedName>
    <definedName name="_balance">#REF!</definedName>
    <definedName name="_BDE1">#REF!</definedName>
    <definedName name="_BDE2">#REF!</definedName>
    <definedName name="_C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IC91">#REF!</definedName>
    <definedName name="_DIC92">#REF!</definedName>
    <definedName name="_DIC93">#REF!</definedName>
    <definedName name="_DIC94">#REF!</definedName>
    <definedName name="_DIC96">#REF!</definedName>
    <definedName name="_DIC97">#REF!</definedName>
    <definedName name="_DIC98">#REF!</definedName>
    <definedName name="_ENE92">#REF!</definedName>
    <definedName name="_ENE93">#REF!</definedName>
    <definedName name="_ENE94">#REF!</definedName>
    <definedName name="_ENE98">#REF!</definedName>
    <definedName name="_EWE1">#REF!</definedName>
    <definedName name="_EWE2">#REF!</definedName>
    <definedName name="_EXP5">#REF!</definedName>
    <definedName name="_FA10">#REF!</definedName>
    <definedName name="_FAC1">#REF!</definedName>
    <definedName name="_FAC10">#REF!</definedName>
    <definedName name="_FAC11">#REF!</definedName>
    <definedName name="_FAC12">#REF!</definedName>
    <definedName name="_FAC2">#REF!</definedName>
    <definedName name="_FAC3">#REF!</definedName>
    <definedName name="_FAC4">#REF!</definedName>
    <definedName name="_FAC5">#REF!</definedName>
    <definedName name="_FAC6">#REF!</definedName>
    <definedName name="_FAC7">#REF!</definedName>
    <definedName name="_FAC8">#REF!</definedName>
    <definedName name="_FAC9">#REF!</definedName>
    <definedName name="_FAM01">#REF!</definedName>
    <definedName name="_FAM02">#REF!</definedName>
    <definedName name="_FAM03">#REF!</definedName>
    <definedName name="_FAM04">#REF!</definedName>
    <definedName name="_FAM05">#REF!</definedName>
    <definedName name="_FAM06">#REF!</definedName>
    <definedName name="_FAM07">#REF!</definedName>
    <definedName name="_FAM08">#REF!</definedName>
    <definedName name="_FAM09">#REF!</definedName>
    <definedName name="_fam1">#REF!</definedName>
    <definedName name="_FAM10">#REF!</definedName>
    <definedName name="_FAM11">#REF!</definedName>
    <definedName name="_FAM12">#REF!</definedName>
    <definedName name="_fam2">#REF!</definedName>
    <definedName name="_fam3">#REF!</definedName>
    <definedName name="_fam4">#REF!</definedName>
    <definedName name="_fam5">#REF!</definedName>
    <definedName name="_fam6">#REF!</definedName>
    <definedName name="_fam7">#REF!</definedName>
    <definedName name="_fam8">#REF!</definedName>
    <definedName name="_fam9">#REF!</definedName>
    <definedName name="_FEB92">#REF!</definedName>
    <definedName name="_FEB93">#REF!</definedName>
    <definedName name="_FEB94">#REF!</definedName>
    <definedName name="_FEB98">#REF!</definedName>
    <definedName name="_Fill" hidden="1">#REF!</definedName>
    <definedName name="_Fin2">#REF!</definedName>
    <definedName name="_FTC2">#REF!</definedName>
    <definedName name="_FY">#REF!</definedName>
    <definedName name="_HNS2">#REF!</definedName>
    <definedName name="_IAR3">#REF!</definedName>
    <definedName name="_idc1">#REF!</definedName>
    <definedName name="_idc2">#REF!</definedName>
    <definedName name="_idf1">#REF!</definedName>
    <definedName name="_idf10">#REF!</definedName>
    <definedName name="_idf2">#REF!</definedName>
    <definedName name="_idf3">#REF!</definedName>
    <definedName name="_idf4">#REF!</definedName>
    <definedName name="_idf5">#REF!</definedName>
    <definedName name="_idf6">#REF!</definedName>
    <definedName name="_idf7">#REF!</definedName>
    <definedName name="_idf8">#REF!</definedName>
    <definedName name="_idf9">#REF!</definedName>
    <definedName name="_Ing2011">#REF!</definedName>
    <definedName name="_ir6">#REF!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C00000075">#REF!</definedName>
    <definedName name="_JC00016368">#REF!</definedName>
    <definedName name="_JE1">#REF!</definedName>
    <definedName name="_JUL91">#REF!</definedName>
    <definedName name="_JUL92">#REF!</definedName>
    <definedName name="_JUL93">#REF!</definedName>
    <definedName name="_JUL94">#REF!</definedName>
    <definedName name="_JUL95">#REF!</definedName>
    <definedName name="_JUL98">#REF!</definedName>
    <definedName name="_JUN92">#REF!</definedName>
    <definedName name="_JUN93">#REF!</definedName>
    <definedName name="_JUN95">#REF!</definedName>
    <definedName name="_JUN96">#REF!</definedName>
    <definedName name="_JUN97">#REF!</definedName>
    <definedName name="_JUN98">#REF!</definedName>
    <definedName name="_Key1" hidden="1">#REF!</definedName>
    <definedName name="_Key2" hidden="1">#REF!</definedName>
    <definedName name="_KM2">#REF!</definedName>
    <definedName name="_KMS2">#REF!</definedName>
    <definedName name="_KSA2">#REF!</definedName>
    <definedName name="_MAR92">#REF!</definedName>
    <definedName name="_MAR93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hidden="1">{"2002Frcst","05Month",FALSE,"Frcst Format 2002"}</definedName>
    <definedName name="_MAY92">#REF!</definedName>
    <definedName name="_MAY93">#REF!</definedName>
    <definedName name="_MAY94">#REF!</definedName>
    <definedName name="_MAY95">#REF!</definedName>
    <definedName name="_MAY96">#REF!</definedName>
    <definedName name="_MAY98">#REF!</definedName>
    <definedName name="_mdf1">#REF!</definedName>
    <definedName name="_mdf10">#REF!</definedName>
    <definedName name="_mdf2">#REF!</definedName>
    <definedName name="_mdf3">#REF!</definedName>
    <definedName name="_mdf4">#REF!</definedName>
    <definedName name="_mdf5">#REF!</definedName>
    <definedName name="_mdf6">#REF!</definedName>
    <definedName name="_mdf7">#REF!</definedName>
    <definedName name="_mdf8">#REF!</definedName>
    <definedName name="_mdf9">#REF!</definedName>
    <definedName name="_MES1">#REF!</definedName>
    <definedName name="_MES2">#REF!</definedName>
    <definedName name="_Mgn03">#REF!</definedName>
    <definedName name="_Mgn04">#REF!</definedName>
    <definedName name="_Month01">#REF!</definedName>
    <definedName name="_Month02">#REF!</definedName>
    <definedName name="_Month03">#REF!</definedName>
    <definedName name="_Month04">#REF!</definedName>
    <definedName name="_Month05">#REF!</definedName>
    <definedName name="_Month06">#REF!</definedName>
    <definedName name="_Month07">#REF!</definedName>
    <definedName name="_Month08">#REF!</definedName>
    <definedName name="_Month09">#REF!</definedName>
    <definedName name="_Month10">#REF!</definedName>
    <definedName name="_Month11">#REF!</definedName>
    <definedName name="_Month12">#REF!</definedName>
    <definedName name="_NOV91">#REF!</definedName>
    <definedName name="_NOV92">#REF!</definedName>
    <definedName name="_NOV93">#REF!</definedName>
    <definedName name="_NOV94">#REF!</definedName>
    <definedName name="_NOV96">#REF!</definedName>
    <definedName name="_NOV97">#REF!</definedName>
    <definedName name="_NOV98">#REF!</definedName>
    <definedName name="_OCT91">#REF!</definedName>
    <definedName name="_OCT92">#REF!</definedName>
    <definedName name="_OCT93">#REF!</definedName>
    <definedName name="_OCT94">#REF!</definedName>
    <definedName name="_OCT96">#REF!</definedName>
    <definedName name="_OCT97">#REF!</definedName>
    <definedName name="_Order1" hidden="1">255</definedName>
    <definedName name="_Order2" hidden="1">255</definedName>
    <definedName name="_P">#REF!</definedName>
    <definedName name="_P_7">#REF!</definedName>
    <definedName name="_Parse_In" hidden="1">#REF!</definedName>
    <definedName name="_Parse_Out" hidden="1">#REF!</definedName>
    <definedName name="_pc1">#REF!</definedName>
    <definedName name="_pc2">#REF!</definedName>
    <definedName name="_Period">#REF!</definedName>
    <definedName name="_PeriodYTD">#REF!</definedName>
    <definedName name="_pf1">#REF!</definedName>
    <definedName name="_pf10">#REF!</definedName>
    <definedName name="_pf2">#REF!</definedName>
    <definedName name="_pf3">#REF!</definedName>
    <definedName name="_pf4">#REF!</definedName>
    <definedName name="_pf5">#REF!</definedName>
    <definedName name="_pf6">#REF!</definedName>
    <definedName name="_pf7">#REF!</definedName>
    <definedName name="_pf8">#REF!</definedName>
    <definedName name="_pf9">#REF!</definedName>
    <definedName name="_PG1">#REF!</definedName>
    <definedName name="_PG1998">#REF!</definedName>
    <definedName name="_pg19982">#REF!</definedName>
    <definedName name="_PG2">#REF!</definedName>
    <definedName name="_PG3">#N/A</definedName>
    <definedName name="_PG4">#N/A</definedName>
    <definedName name="_PG511">#REF!</definedName>
    <definedName name="_PG514">#REF!</definedName>
    <definedName name="_PG518">#REF!</definedName>
    <definedName name="_PG519">#REF!</definedName>
    <definedName name="_POV2">#REF!</definedName>
    <definedName name="_POV3">#REF!</definedName>
    <definedName name="_POV4">#REF!</definedName>
    <definedName name="_POV5">#REF!</definedName>
    <definedName name="_RDD1">#REF!</definedName>
    <definedName name="_Regression_Out" hidden="1">#REF!</definedName>
    <definedName name="_Regression_X" hidden="1">#REF!</definedName>
    <definedName name="_Regression_Y" hidden="1">#REF!</definedName>
    <definedName name="_rf1">#REF!</definedName>
    <definedName name="_rf10">#REF!</definedName>
    <definedName name="_rf2">#REF!</definedName>
    <definedName name="_rf3">#REF!</definedName>
    <definedName name="_rf4">#REF!</definedName>
    <definedName name="_rf5">#REF!</definedName>
    <definedName name="_rf6">#REF!</definedName>
    <definedName name="_rf7">#REF!</definedName>
    <definedName name="_rf8">#REF!</definedName>
    <definedName name="_rf9">#REF!</definedName>
    <definedName name="_rn_criteria_dc_date">#REF!</definedName>
    <definedName name="_rn_criteria_dc_username">#REF!</definedName>
    <definedName name="_rn_criteria_e1_date">#REF!</definedName>
    <definedName name="_rn_criteria_pb_username">#REF!</definedName>
    <definedName name="_SEP91">#REF!</definedName>
    <definedName name="_SEP92">#REF!</definedName>
    <definedName name="_SEP93">#REF!</definedName>
    <definedName name="_SEP94">#REF!</definedName>
    <definedName name="_SEP96">#REF!</definedName>
    <definedName name="_SEP97">#REF!</definedName>
    <definedName name="_SEP98">#REF!</definedName>
    <definedName name="_so4">#REF!</definedName>
    <definedName name="_Sort" hidden="1">#REF!</definedName>
    <definedName name="_sso4">#REF!</definedName>
    <definedName name="_Table1_In1" hidden="1">#REF!</definedName>
    <definedName name="_Table1_Out" hidden="1">#REF!</definedName>
    <definedName name="_Table2_Out" hidden="1">#REF!</definedName>
    <definedName name="_TB">#REF!</definedName>
    <definedName name="_TB601">#REF!</definedName>
    <definedName name="_TBL2">#REF!</definedName>
    <definedName name="_TC1">#REF!</definedName>
    <definedName name="_TC10">#REF!</definedName>
    <definedName name="_TC101">#REF!</definedName>
    <definedName name="_TC11">#REF!</definedName>
    <definedName name="_TC12">#REF!</definedName>
    <definedName name="_TC2">#REF!</definedName>
    <definedName name="_TC3">#REF!</definedName>
    <definedName name="_TC4">#REF!</definedName>
    <definedName name="_TC5">#REF!</definedName>
    <definedName name="_TC6">#REF!</definedName>
    <definedName name="_TC7">#REF!</definedName>
    <definedName name="_TC8">#REF!</definedName>
    <definedName name="_TC9">#REF!</definedName>
    <definedName name="_tf1">#REF!</definedName>
    <definedName name="_tf10">#REF!</definedName>
    <definedName name="_tf2">#REF!</definedName>
    <definedName name="_tf3">#REF!</definedName>
    <definedName name="_tf4">#REF!</definedName>
    <definedName name="_tf5">#REF!</definedName>
    <definedName name="_tf6">#REF!</definedName>
    <definedName name="_tf7">#REF!</definedName>
    <definedName name="_tf8">#REF!</definedName>
    <definedName name="_tf9">#REF!</definedName>
    <definedName name="_VAR1">#REF!</definedName>
    <definedName name="_VAR2">#REF!</definedName>
    <definedName name="_VAR3">#REF!</definedName>
    <definedName name="_w2" hidden="1">{"SourcesUses",#N/A,TRUE,"CFMODEL";"TransOverview",#N/A,TRUE,"CFMODEL"}</definedName>
    <definedName name="_WE1">#REF!</definedName>
    <definedName name="_WE2">#REF!</definedName>
    <definedName name="_XMMENU_">#REF!</definedName>
    <definedName name="_YTD">#REF!</definedName>
    <definedName name="a" hidden="1">{#N/A,#N/A,TRUE,"SDGE";#N/A,#N/A,TRUE,"GBU";#N/A,#N/A,TRUE,"TBU";#N/A,#N/A,TRUE,"EDBU";#N/A,#N/A,TRUE,"ExclCC"}</definedName>
    <definedName name="A_impresión_IM">#REF!</definedName>
    <definedName name="A1105228">#REF!</definedName>
    <definedName name="A1106208">#REF!</definedName>
    <definedName name="A1110003">#REF!</definedName>
    <definedName name="A1110055">#REF!</definedName>
    <definedName name="A1111000">#REF!</definedName>
    <definedName name="A1351004">#REF!</definedName>
    <definedName name="A1450000">#REF!</definedName>
    <definedName name="A1451301">#REF!</definedName>
    <definedName name="A1460000">#REF!</definedName>
    <definedName name="A1460300">#REF!</definedName>
    <definedName name="A1461302">#REF!</definedName>
    <definedName name="A2120000">#REF!</definedName>
    <definedName name="A2125000">#REF!</definedName>
    <definedName name="A2160000">#REF!</definedName>
    <definedName name="A2160003">#REF!</definedName>
    <definedName name="A2160040">#REF!</definedName>
    <definedName name="A2163016">#REF!</definedName>
    <definedName name="A2163040">#REF!</definedName>
    <definedName name="A2197021">#REF!</definedName>
    <definedName name="A2540000">#REF!</definedName>
    <definedName name="A2540008">#REF!</definedName>
    <definedName name="A2540306">#REF!</definedName>
    <definedName name="aa">#REF!</definedName>
    <definedName name="aaa" hidden="1">{"Income Statement",#N/A,FALSE,"CFMODEL";"Balance Sheet",#N/A,FALSE,"CFMODEL"}</definedName>
    <definedName name="aaaa">#REF!</definedName>
    <definedName name="aaaaa" hidden="1">{#N/A,#N/A,TRUE,"SDGE";#N/A,#N/A,TRUE,"GBU";#N/A,#N/A,TRUE,"TBU";#N/A,#N/A,TRUE,"EDBU";#N/A,#N/A,TRUE,"ExclCC"}</definedName>
    <definedName name="aaaaaa">#REF!</definedName>
    <definedName name="aaaaaaa">#REF!</definedName>
    <definedName name="aaaaaaaaaaaaa" hidden="1">{"SourcesUses",#N/A,TRUE,"CFMODEL";"TransOverview",#N/A,TRUE,"CFMODEL"}</definedName>
    <definedName name="aaaaaaaaaaaaaaa">#REF!</definedName>
    <definedName name="abc" hidden="1">"3Q12KMQDU0T4XKGIPPUR4OEMV"</definedName>
    <definedName name="ABC4_Val_Billed_out">#REF!</definedName>
    <definedName name="ABC5_Val_Overhead">#REF!</definedName>
    <definedName name="ABC6_Ovh_Cr">#REF!</definedName>
    <definedName name="ABC7_Q_BUCU2">#REF!</definedName>
    <definedName name="ABC8_Q_BUCU1">#REF!</definedName>
    <definedName name="ABC8_Q_BUCU1a">#REF!</definedName>
    <definedName name="ABCBSE0">#REF!</definedName>
    <definedName name="ABCBSE1">#REF!</definedName>
    <definedName name="ABCBSE2">#REF!</definedName>
    <definedName name="AccCshTgl">#REF!</definedName>
    <definedName name="Account">#REF!</definedName>
    <definedName name="Account_Choice">#REF!</definedName>
    <definedName name="AccountDesc">#REF!</definedName>
    <definedName name="AccountNumber">#REF!</definedName>
    <definedName name="AccountTypeRef">#REF!</definedName>
    <definedName name="AccountTypes">#REF!</definedName>
    <definedName name="ACCRD_VACATION">#REF!</definedName>
    <definedName name="ACCRUAL_1">#REF!</definedName>
    <definedName name="ACCRUAL_2">#REF!</definedName>
    <definedName name="ACCTPAY">#REF!</definedName>
    <definedName name="Accts">#REF!</definedName>
    <definedName name="acero">#REF!</definedName>
    <definedName name="ACT">#REF!</definedName>
    <definedName name="Activity">#REF!</definedName>
    <definedName name="Activo">#REF!</definedName>
    <definedName name="Activo___Pasivo">#REF!</definedName>
    <definedName name="Activo_Depfinanciera">#REF!</definedName>
    <definedName name="Activo_Deptributaria">#REF!</definedName>
    <definedName name="Activo_DepUSGaap">#REF!</definedName>
    <definedName name="ACTIVOS">#REF!</definedName>
    <definedName name="actual">#REF!</definedName>
    <definedName name="ActualMo">#REF!</definedName>
    <definedName name="Actuals">#REF!</definedName>
    <definedName name="ACUMULABLE">#REF!</definedName>
    <definedName name="ad" hidden="1">{"var_page",#N/A,FALSE,"template"}</definedName>
    <definedName name="Ad_Valorem_Taxes">#REF!</definedName>
    <definedName name="adafdadf" hidden="1">{"Var_page",#N/A,FALSE,"template"}</definedName>
    <definedName name="Adj_2190047">#REF!</definedName>
    <definedName name="AdjCostElem">#REF!</definedName>
    <definedName name="Adjust300000">#REF!</definedName>
    <definedName name="Adjust41100">#REF!</definedName>
    <definedName name="Adjust41300">#REF!</definedName>
    <definedName name="Adjust41500">#REF!</definedName>
    <definedName name="Adjust41700">#REF!</definedName>
    <definedName name="Adjust41900">#REF!</definedName>
    <definedName name="Adjust42100">#REF!</definedName>
    <definedName name="Adjust59750">#REF!</definedName>
    <definedName name="Adjust91000">#REF!</definedName>
    <definedName name="Adjust95001">#REF!</definedName>
    <definedName name="Adjust98004">#REF!</definedName>
    <definedName name="Adjust98374">#REF!</definedName>
    <definedName name="Adjust99000">#REF!</definedName>
    <definedName name="AdjustRow300300">#REF!</definedName>
    <definedName name="AdjustRow99001">#REF!</definedName>
    <definedName name="advalorumtaxRate">#REF!</definedName>
    <definedName name="AEAP">#REF!</definedName>
    <definedName name="AEAP_AMTS">#REF!</definedName>
    <definedName name="AF">#REF!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ff">#REF!</definedName>
    <definedName name="AFTA">#REF!</definedName>
    <definedName name="AftertaxRateofReturn">#REF!</definedName>
    <definedName name="AG" hidden="1">#REF!</definedName>
    <definedName name="AG_EleSpilt2008">#REF!</definedName>
    <definedName name="AG_EleSplit2008">#REF!</definedName>
    <definedName name="AG_GasSplit2008">#REF!</definedName>
    <definedName name="AJUSTE">#REF!</definedName>
    <definedName name="ALERT2">#REF!</definedName>
    <definedName name="ALL">#REF!</definedName>
    <definedName name="ALLOC">#N/A</definedName>
    <definedName name="Alloc_Mx1">#REF!</definedName>
    <definedName name="Alloc_Mx2">#REF!</definedName>
    <definedName name="ALLOCATORS">#REF!</definedName>
    <definedName name="ALLOCMAP">#REF!</definedName>
    <definedName name="allthree">#REF!,#REF!,#REF!</definedName>
    <definedName name="AmntQryPushChemsAnions">#REF!</definedName>
    <definedName name="AmntQryPushChemsCations">#REF!</definedName>
    <definedName name="AmntQryPushChemsColliods">#REF!</definedName>
    <definedName name="AmntQryPushChemsGases">#REF!</definedName>
    <definedName name="AmntqryPushChemsH2S">#REF!</definedName>
    <definedName name="AmntQryPushChemspH">#REF!</definedName>
    <definedName name="AmntQryPushChemsSolids">#REF!</definedName>
    <definedName name="AmntqryPushChemsTemp">#REF!</definedName>
    <definedName name="AmntqryPushChemsTOC">#REF!</definedName>
    <definedName name="an">#REF!</definedName>
    <definedName name="ANAAvoid">#REF!</definedName>
    <definedName name="ANAIOU">#REF!</definedName>
    <definedName name="ANALYSIS">#REF!</definedName>
    <definedName name="ANAMMBtu">#REF!</definedName>
    <definedName name="ANAMonth">#REF!</definedName>
    <definedName name="ANAMWh">#REF!</definedName>
    <definedName name="ANATotAmt">#REF!</definedName>
    <definedName name="ANAType">#REF!</definedName>
    <definedName name="ANAVend">#REF!</definedName>
    <definedName name="anscount" hidden="1">2</definedName>
    <definedName name="application">#REF!</definedName>
    <definedName name="APR">#REF!</definedName>
    <definedName name="ARA_Threshold">#REF!</definedName>
    <definedName name="ARange24" hidden="1">#REF!</definedName>
    <definedName name="ARP_Threshold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sets">#REF!,#REF!,#REF!,#REF!,#REF!,#REF!,#REF!,#REF!,#REF!,#REF!,#REF!,#REF!,#REF!,#REF!</definedName>
    <definedName name="ASSUM">#REF!</definedName>
    <definedName name="att">#REF!</definedName>
    <definedName name="atticinsulation">#REF!</definedName>
    <definedName name="atticweatherstripping">#REF!</definedName>
    <definedName name="AUG">#REF!</definedName>
    <definedName name="Availability_Within_Plant_Control">#REF!</definedName>
    <definedName name="AVD_COST">#REF!</definedName>
    <definedName name="b" hidden="1">{#N/A,#N/A,TRUE,"SDGE";#N/A,#N/A,TRUE,"GBU";#N/A,#N/A,TRUE,"TBU";#N/A,#N/A,TRUE,"EDBU";#N/A,#N/A,TRUE,"ExclCC"}</definedName>
    <definedName name="B_L">#REF!</definedName>
    <definedName name="B_Margin10">#REF!</definedName>
    <definedName name="B_MTR">6</definedName>
    <definedName name="Bal_Sheet_Chilquinta_5year">#REF!</definedName>
    <definedName name="Bal_Sheet_Chilquinta_Budget">#REF!</definedName>
    <definedName name="Bal_Sheet_Inversiones_5year">#REF!</definedName>
    <definedName name="Bal_Sheet_Inversiones_Budget">#REF!</definedName>
    <definedName name="BALANCE">#REF!</definedName>
    <definedName name="Balance_dolar">#REF!</definedName>
    <definedName name="Balance_for_Sch_M">#REF!</definedName>
    <definedName name="Balance_Pesos">#REF!</definedName>
    <definedName name="Balance_sheet">#REF!</definedName>
    <definedName name="Balance_sheet_10_years">#REF!</definedName>
    <definedName name="Balance_Sheet_Analysis">#REF!</definedName>
    <definedName name="Balance_Sheet_Analysis_CE">#REF!</definedName>
    <definedName name="Balances">#REF!</definedName>
    <definedName name="BalanceSheet">#REF!</definedName>
    <definedName name="BALANT">#REF!</definedName>
    <definedName name="Balanza">#REF!</definedName>
    <definedName name="balanzas">#REF!</definedName>
    <definedName name="BalCU">#REF!</definedName>
    <definedName name="BalCU_09">#REF!</definedName>
    <definedName name="BALOI">#REF!</definedName>
    <definedName name="base">#REF!</definedName>
    <definedName name="base_capacity">#REF!</definedName>
    <definedName name="Base_Customers">#REF!</definedName>
    <definedName name="BaseCase">#REF!</definedName>
    <definedName name="BaseDate">#REF!</definedName>
    <definedName name="BaseDatos">#REF!</definedName>
    <definedName name="baseiae">#REF!</definedName>
    <definedName name="bases">#REF!</definedName>
    <definedName name="BaseYear">#REF!</definedName>
    <definedName name="BASISADJ">#REF!</definedName>
    <definedName name="BASISADJBORDER">#REF!</definedName>
    <definedName name="bbad6">#REF!</definedName>
    <definedName name="BCAP_Period">#REF!</definedName>
    <definedName name="BdClsgDt2">#REF!</definedName>
    <definedName name="BDE0">#REF!</definedName>
    <definedName name="Beg_Bal">#REF!</definedName>
    <definedName name="BEGINNING">#REF!</definedName>
    <definedName name="Benefits_Rate">#REF!</definedName>
    <definedName name="BEx00GHMXV67V1IG4T3LJKINJOCE" hidden="1">Addn #REF!</definedName>
    <definedName name="BEx00NZ7E5MCKBWJU6YPJ0CIZGM1" hidden="1">#REF!</definedName>
    <definedName name="BEx00RKU39JBM7SUSNPNGYECEJZV" hidden="1">Addn #REF!</definedName>
    <definedName name="BEx00VMF6OHXZLZWCWECCE3SHOY6" hidden="1">Functional #REF!</definedName>
    <definedName name="BEx018IE720H8Z2DTAJU85MF1MQT" hidden="1">Addn #REF!</definedName>
    <definedName name="BEx018NP0S5GEJKB3HT0W5HEFFUW" hidden="1">Functional #REF!</definedName>
    <definedName name="BEx01A5MM0X3EW0B595MY7WRLW01" hidden="1">Addn #REF!</definedName>
    <definedName name="BEx01D087DSHBK4MOGCV0J1A9O5C" hidden="1">SEU Func #REF!</definedName>
    <definedName name="BEx01F3QM3HEPCWWJJEX0L0RVWAN" hidden="1">#REF!</definedName>
    <definedName name="BEx01KCHKZJCF91ETSRPIFWQQAC1" hidden="1">Addn #REF!</definedName>
    <definedName name="BEx028MGCR0BV1OQZV038K5A4KR7" hidden="1">Addn #REF!</definedName>
    <definedName name="BEx02JEVS5Y9ANXL35AI60XC861X" hidden="1">Addn #REF!</definedName>
    <definedName name="BEx04128O1W72UO1QC7UCPNNZG9Z" hidden="1">Financial &amp; Non-#REF!</definedName>
    <definedName name="BEx1EQLVKGR0YQ630F75LKBMUD9Q" hidden="1">#REF!</definedName>
    <definedName name="BEx1FMDJGHELQUASX5HFL9J4RE3D" hidden="1">SEU Func #REF!</definedName>
    <definedName name="BEx1FN9XD8476NWAOIPFIQFAP91R" hidden="1">Addn #REF!</definedName>
    <definedName name="BEx1G128RXM0XJFJS75YTQJP1Q9R" hidden="1">SEU Func #REF!</definedName>
    <definedName name="BEx1G9AW6BYCF2WYM1TVBBM7QSC9" hidden="1">#REF!</definedName>
    <definedName name="BEx1GFG4TPKIQWVZUC3BRZ33360O" hidden="1">#REF!</definedName>
    <definedName name="BEx1GH8V32T74W3SDLZNWIEFOJMB" hidden="1">SEU Func Area by #REF!</definedName>
    <definedName name="BEx1GJSHRDLE9CKAZP6VYGNF8WAG" hidden="1">SEU Func Area by #REF!</definedName>
    <definedName name="BEx1GP6Q18Y44JCRA9DPKE7V7882" hidden="1">SEU Func #REF!</definedName>
    <definedName name="BEx1GV6HL426WS23WUK9S7XW7FX9" hidden="1">Addn #REF!</definedName>
    <definedName name="BEx1GY13FUWX193W8IDTUD617BUN" hidden="1">Functional #REF!</definedName>
    <definedName name="BEx1HQCNLA2KXL1D5E998O0G20TZ" hidden="1">SEU Driver #REF!</definedName>
    <definedName name="BEx1HT78JLDAMJRZ3P9PTYM0U8XS" hidden="1">SCG Func #REF!</definedName>
    <definedName name="BEx1ID9XWI0EXHZYLQIL8D0C0WH5" hidden="1">Addn #REF!</definedName>
    <definedName name="BEx1IK0TJV8J9XYO8DS8X7JYCB14" hidden="1">SEU Func #REF!</definedName>
    <definedName name="BEx1J0T1LZ9TBG36H8UB1M80V9AK" hidden="1">Functional #REF!</definedName>
    <definedName name="BEx1J4916QYSR8WPX1XHGOWA103Q" hidden="1">SEU Func Comm by #REF!</definedName>
    <definedName name="BEx1JF6S184IMMIL22WMI24WC7HD" hidden="1">Addn #REF!</definedName>
    <definedName name="BEx1JGDY5NT12UZS6711YPIP9E4I" hidden="1">#REF!</definedName>
    <definedName name="BEx1JPJ3GNL4JBOQ0VTJ2F27GORL" hidden="1">[0]!SDGE Func #REF!</definedName>
    <definedName name="BEx1L5DJE8K7R3Y5C1GBMPG80XDP" hidden="1">Addn #REF!</definedName>
    <definedName name="BEx1L7RW4E4AHIWD20SD8XXF8XY4" hidden="1">SEU Driver #REF!</definedName>
    <definedName name="BEx1LKYMFDZHFZ6EQ50UC0ZEGJGN" hidden="1">Addn #REF!</definedName>
    <definedName name="BEx1LSGD5W6G03IPF1V0A8O9XNWR" hidden="1">Functional #REF!</definedName>
    <definedName name="BEx1LVWJKI98V71VUT7OAJ5CAMKN" hidden="1">Addn #REF!</definedName>
    <definedName name="BEx1MHBUVWYO0XOUSCOV752SUYZE" hidden="1">Financial &amp; Non-#REF!</definedName>
    <definedName name="BEx1NAJS89E9Y0NV0RM3KUU5CB5R" hidden="1">Addn #REF!</definedName>
    <definedName name="BEx1NQKYIAPPIOD2SMZ7820ZNOSF" hidden="1">Addn #REF!</definedName>
    <definedName name="BEx1NVOE7GJ6WKW7I9CREZ2GP8TD" hidden="1">Addn #REF!</definedName>
    <definedName name="BEx1O54CDEKZNW8NQYXSU5O9H2LF" hidden="1">[0]!SDGE Func #REF!</definedName>
    <definedName name="BEx1OTUFQX114IUT3GN0TVYSYB5M" hidden="1">Addn #REF!</definedName>
    <definedName name="BEx1P3FODKMSYNP46H6VG2XDKGC7" hidden="1">Financial &amp; Non-#REF!</definedName>
    <definedName name="BEx1Q0EIX8A33V3LFNH493ILI0HX" hidden="1">Addn #REF!</definedName>
    <definedName name="BEx1Q0JTU5M0YHKGIG4H1DP3QQOY" hidden="1">SEU Func #REF!</definedName>
    <definedName name="BEx1R3TB96C84UAF24S3ITS3JH5R" hidden="1">SCG Func #REF!</definedName>
    <definedName name="BEx1R49EW58CQXI9JK7BKROC7KN1" hidden="1">Addn #REF!</definedName>
    <definedName name="BEx1RGJR2PVQ3D3SA5X6L9QPM7F4" hidden="1">Functional #REF!</definedName>
    <definedName name="BEx1RME8LVJIKMHRI4PHSH9V2CVY" hidden="1">Addn #REF!</definedName>
    <definedName name="BEx1ROXUWY4JF43R22YGQV8VS0G7" hidden="1">Addn #REF!</definedName>
    <definedName name="BEx1S29YABN753A629BX6PXBFA96" hidden="1">Addn #REF!</definedName>
    <definedName name="BEx1S5Q3TCX96WTELY74HA2ASVJT" hidden="1">#REF!</definedName>
    <definedName name="BEx1SDTFFOGLBUZL27LL4A0YI943" hidden="1">Addn #REF!</definedName>
    <definedName name="BEx1SIWTLD5J30EPTJW7XO561SJG" hidden="1">#REF!</definedName>
    <definedName name="BEx1SMCVHCJUCMC4FVFM78N6H72U" hidden="1">SEU Func #REF!</definedName>
    <definedName name="BEx1STULMAWD0NEAREILM64OPY00" hidden="1">Addn #REF!</definedName>
    <definedName name="BEx1SUWGDLGRUWXJTM1C7TJGIJR8" hidden="1">Addn #REF!</definedName>
    <definedName name="BEx1T3QNED4G45NO2INJRTKAD45T" hidden="1">Functional #REF!</definedName>
    <definedName name="BEx1T8U2JOKCUEEX4YLT03SKWQ6G" hidden="1">[0]!SDGE Func #REF!</definedName>
    <definedName name="BEx1TETUI9OXKL0Z7E9VQDC08FJG" hidden="1">Addn #REF!</definedName>
    <definedName name="BEx1UIJDWIKALV3EM8BJYPLENFMV" hidden="1">Addn #REF!</definedName>
    <definedName name="BEx1UWMHP3RS3MO76CVAU4P9KH2B" hidden="1">SEU Func Area by #REF!</definedName>
    <definedName name="BEx1V5M8GZ4M0D63HGWVN0QG25LG" hidden="1">SEU Driver by Func #REF!</definedName>
    <definedName name="BEx1VKLP2EMBATC7SZ4FLJRJ8VFI" hidden="1">SCG Func #REF!</definedName>
    <definedName name="BEx1VV8NGNLAOB6X4WL8PL46CSCB" hidden="1">Functional #REF!</definedName>
    <definedName name="BEx1WEPZTS8G9SY4FERGMHWFIYY3" hidden="1">SCG Func #REF!</definedName>
    <definedName name="BEx1X9AICW4MTOYHJ5TS4E03359S" hidden="1">SEU Func #REF!</definedName>
    <definedName name="BEx1XZ7QPNQFFG75UYWAOLXQJXWJ" hidden="1">SEU Driver by Func #REF!</definedName>
    <definedName name="BEx3AEHZW9LV0JGOI3140E9RU17M" hidden="1">Addn #REF!</definedName>
    <definedName name="BEx3BOSY29ELEJ90MCIEMAGOLTHV" hidden="1">SEU Func Area by #REF!</definedName>
    <definedName name="BEx3BY8WKSOC5XACCR5M2YP8BP70" hidden="1">#REF!</definedName>
    <definedName name="BEx3C0HPWFOJP9Q302IKBHWFV9DX" hidden="1">SEU Func #REF!</definedName>
    <definedName name="BEx3CT48SATJWIT8QHVS6DQ5P4LM" hidden="1">Financial &amp; Non-#REF!</definedName>
    <definedName name="BEx3CYT1ZL8MYON1H0NO1OCITU6Y" hidden="1">#REF!</definedName>
    <definedName name="BEx3D2K1ZM1P4KC7KYJ0X36ABUFH" hidden="1">SEU Func Comm by #REF!</definedName>
    <definedName name="BEx3D83Q0RX8NCO14VJZ6F7PPS9D" hidden="1">SEU Func #REF!</definedName>
    <definedName name="BEx3DKDXLAZ3571ELHUDJ1PNATW8" hidden="1">SEU Driver #REF!</definedName>
    <definedName name="BEx3DY6A6OPCMFSTO9WZP1NEBG24" hidden="1">#REF!</definedName>
    <definedName name="BEx3E1GWXLZJM9TQAB3W6662B9QP" hidden="1">Addn #REF!</definedName>
    <definedName name="BEx3E9PPY44KH2XGA8UMDMWC8W3I" hidden="1">#REF!</definedName>
    <definedName name="BEx3EA5SXED2RVVFEO20G847BZSN" hidden="1">#REF!</definedName>
    <definedName name="BEx3EAREXYW79BJYLUDYECDKM9AL" hidden="1">SEU Func Area by #REF!</definedName>
    <definedName name="BEx3EXJFOP6C1X0JLHB9Q8FAQTXP" hidden="1">#REF!</definedName>
    <definedName name="BEx3FID7JXDA6WTSV4AEOCFHW8I2" hidden="1">Addn #REF!</definedName>
    <definedName name="BEx3G7OW5MPIEEHI12V7QP9OZ8AH" hidden="1">#REF!</definedName>
    <definedName name="BEx3GFXO9P9TWVWKR9NW8N5RVFU7" hidden="1">SEU Driver #REF!</definedName>
    <definedName name="BEx3GXM8YOHYYQ8YL2U1M52A29Z0" hidden="1">Functional #REF!</definedName>
    <definedName name="BEx3HE3PCILPEW4KD2C00CJNRJZZ" hidden="1">SEU Driver #REF!</definedName>
    <definedName name="BEx3HSXOVI1E2FREWWS86O8R19E2" hidden="1">Financial &amp; Non-#REF!</definedName>
    <definedName name="BEx3IZN5224O9JUXPERTAGQ9BHZP" hidden="1">#REF!</definedName>
    <definedName name="BEx3JAA3E69G5K7ODRWCZN7HKKAB" hidden="1">Addn #REF!</definedName>
    <definedName name="BEx3K3Y9OPKSIZA0E1EEG4NT5B0T" hidden="1">Addn #REF!</definedName>
    <definedName name="BEx3K7UJ43OGQ20KNWYO03FVJ96T" hidden="1">Financial &amp; Non-#REF!</definedName>
    <definedName name="BEx3KH51243KR3TT5ZRP4W4KYX6S" hidden="1">SCG Func #REF!</definedName>
    <definedName name="BEx3LQ3AM8COFHOZW48MW1PCSMFB" hidden="1">Addn #REF!</definedName>
    <definedName name="BEx3LW39LX1DJIBZWULPI9CMSOC2" hidden="1">Addn #REF!</definedName>
    <definedName name="BEx3M7H9TQG9BSH3XCM8YAT6G6WJ" hidden="1">Financial &amp; Non-#REF!</definedName>
    <definedName name="BEx3M7XDIMHCSLM9Y2AT9NWLAOMY" hidden="1">Addn #REF!</definedName>
    <definedName name="BEx3MH2DKQSONMDJMVD4F2NKNM7G" hidden="1">Addn #REF!</definedName>
    <definedName name="BEx3MSGDXGW7OSHCKKQPMKKDR21A" hidden="1">Addn #REF!</definedName>
    <definedName name="BEx3N1G1UA6DMAIM7LIDXN7RKUUX" hidden="1">[0]!SDGE Func #REF!</definedName>
    <definedName name="BEx3N3EA4VJGB0V14C2HEGPXKP2I" hidden="1">Addn #REF!</definedName>
    <definedName name="BEx3NAFRIW5XWQA3OPN0Q24T0T42" hidden="1">Financial &amp; Non-#REF!</definedName>
    <definedName name="BEx3NEXKLPYH9X4KCYI7ESLC2GL4" hidden="1">Financial &amp; Non-#REF!</definedName>
    <definedName name="BEx3NFJ7AEGQPC1L8HQ9OPJ6HJVG" hidden="1">Addn #REF!</definedName>
    <definedName name="BEx3O5R5RBVLXHLE9AEKHF7TPET5" hidden="1">#REF!</definedName>
    <definedName name="BEx3O9Y9QHE201PEADOXXL01T8B9" hidden="1">SCG Func #REF!</definedName>
    <definedName name="BEx3OJ3EWCV3784K3YFC4RASIOGF" hidden="1">Functional #REF!</definedName>
    <definedName name="BEx3OXMM1O9DHZBX8KCTCAFXL35R" hidden="1">Addn #REF!</definedName>
    <definedName name="BEx3P4YVTSBLV0SJS5A82ANHBVG4" hidden="1">#REF!</definedName>
    <definedName name="BEx3P9GQUDWNPS9CL9O88YIYTG2B" hidden="1">[0]!SDGE Func #REF!</definedName>
    <definedName name="BEx3PUG0WDX3VMOW3YC9L7FA6795" hidden="1">#REF!</definedName>
    <definedName name="BEx3Q0FSCMFGDFRA18K779PC5SOU" hidden="1">SEU Driver #REF!</definedName>
    <definedName name="BEx3RK6IMVTK41YUUGFJYXS2R12V" hidden="1">Financial &amp; Non-#REF!</definedName>
    <definedName name="BEx3SF7B3E0AIY3RJREOCHFQ6ZOY" hidden="1">Functional #REF!</definedName>
    <definedName name="BEx3SOHSXK5I2AX8UQ1367PVN94C" hidden="1">#REF!</definedName>
    <definedName name="BEx3TD2DG6QMJ5IKJIUBGBZEPEPO" hidden="1">SEU Func Comm by #REF!</definedName>
    <definedName name="BEx3TLGJC8Q5WEWUNPCRP8YQCT4M" hidden="1">SEU Func Area by #REF!</definedName>
    <definedName name="BEx3TM242XQQHIQCIHLY63VDLGQ0" hidden="1">SEU Func #REF!</definedName>
    <definedName name="BEx3TPT1WV6YQ4RGA0ZEFJ7WEOQQ" hidden="1">Addn #REF!</definedName>
    <definedName name="BEx3UJ0Y0EKCX55B0WAD89K1I9A2" hidden="1">SEU Driver #REF!</definedName>
    <definedName name="BEx5793NUDQFE11HUM4WTJY9IFKN" hidden="1">Addn #REF!</definedName>
    <definedName name="BEx58N01LLZ8ZKB5V5P7UG5JZLSX" hidden="1">Addn #REF!</definedName>
    <definedName name="BEx59250F3FSWLBU1PX6J51NGMF2" hidden="1">Addn #REF!</definedName>
    <definedName name="BEx5931D0OK7253V4DKCZOJQ7CF6" hidden="1">Financial &amp; Non-#REF!</definedName>
    <definedName name="BEx59BA1716EYX5N0PFQ93LXY7R1" hidden="1">Addn #REF!</definedName>
    <definedName name="BEx59DOBKH8VQ98XK7SNHA8B047T" hidden="1">Addn #REF!</definedName>
    <definedName name="BEx59EQ7A4HVKPNS0I2HIPB8NOKJ" hidden="1">[0]!SDGE Func #REF!</definedName>
    <definedName name="BEx59JYWXN9L4GE0O40TJIRHE8P3" hidden="1">SEU Func #REF!</definedName>
    <definedName name="BEx59Y216NXUJ0GAPO3YO3VAVU7Y" hidden="1">Financial &amp; Non-#REF!</definedName>
    <definedName name="BEx5B9K3B02PJMMXXC4SKP6NO2CI" hidden="1">Addn #REF!</definedName>
    <definedName name="BEx5BDAX4V28AHZW9HVCC9TEMJW6" hidden="1">#REF!</definedName>
    <definedName name="BEx5BIUKY4Q3KD7JK9A78SJHIT4S" hidden="1">#REF!</definedName>
    <definedName name="BEx5BSVY0ZJU5LWHW14G30FZ7WNT" hidden="1">Addn #REF!</definedName>
    <definedName name="BEx5C9THJ886U0S3S65HH25DA6L5" hidden="1">Addn #REF!</definedName>
    <definedName name="BEx5CU1WA73BOAX4HZBTE4D3COW6" hidden="1">Addn #REF!</definedName>
    <definedName name="BEx5D9C4Z9LRXWV58SC94GBRMFS4" hidden="1">SEU Func #REF!</definedName>
    <definedName name="BEx5DQV9BM9CHGYMW87AFZOP9S9B" hidden="1">Addn #REF!</definedName>
    <definedName name="BEx5DXGLRIFRGETUGZDVNCCYOHKD" hidden="1">Financial &amp; Non-#REF!</definedName>
    <definedName name="BEx5DXWQFTJFHRMSE4FWPHTKLTIE" hidden="1">SEU Func #REF!</definedName>
    <definedName name="BEx5E7COVKY842P1212KOBRHK4DE" hidden="1">SEU Func #REF!</definedName>
    <definedName name="BEx5EB8XUYYLCXPJ8V9C1FHYJ0T8" hidden="1">[0]!SDGE Func #REF!</definedName>
    <definedName name="BEx5EDY0WYS351CC34O3AXLT11TX" hidden="1">SEU Func Area by #REF!</definedName>
    <definedName name="BEx5EN8J7513PCBQXOTXOOM8Y8MZ" hidden="1">Addn #REF!</definedName>
    <definedName name="BEx5EXQ67TILJNNHBN4C5BJGDT2H" hidden="1">#REF!</definedName>
    <definedName name="BEx5F7GQQLV72KNSTYT1DT4534TY" hidden="1">SEU Func #REF!</definedName>
    <definedName name="BEx5F9PR9BI8ZTQCHZVT9MSMKIGL" hidden="1">SEU Driver #REF!</definedName>
    <definedName name="BEx5F9V2SND4PHG740J2N3F13YXZ" hidden="1">Addn #REF!</definedName>
    <definedName name="BEx5FLJVHRG42QI195ANYO5RJEOE" hidden="1">Addn #REF!</definedName>
    <definedName name="BEx5G26LL7JG28WLELU77NB94D24" hidden="1">SCG Func #REF!</definedName>
    <definedName name="BEx5G3U1F5AV1D9DLRNKT33F8PWY" hidden="1">#REF!</definedName>
    <definedName name="BEx5G98A5G4DVMI1IHKJZL8ND4SW" hidden="1">SEU Func Area by #REF!</definedName>
    <definedName name="BEx5GI7TBQH1IAHOJZEVZ991ZJ52" hidden="1">Financial &amp; Non-#REF!</definedName>
    <definedName name="BEx5H0NECIJJL39PTFDGTA8QX80R" hidden="1">SEU Func #REF!</definedName>
    <definedName name="BEx5H3CIHK23F0WPY14ZVTSVWBAZ" hidden="1">Addn #REF!</definedName>
    <definedName name="BEx5H5W59HFH8HXCBHJBY5UPH7F4" hidden="1">SEU Func #REF!</definedName>
    <definedName name="BEx5HV2GH2NKG2ZMBKOBBJNFI428" hidden="1">Functional #REF!</definedName>
    <definedName name="BEx5HYINOA160CH9GI3QOUK508N2" hidden="1">[0]!SDGE Func #REF!</definedName>
    <definedName name="BEx5JAX4AOZH9O950U7GVQJFTIZ6" hidden="1">SEU Func #REF!</definedName>
    <definedName name="BEx5JUEFFFWCNP5ECB9KK9FN8XU6" hidden="1">Financial &amp; Non-#REF!</definedName>
    <definedName name="BEx5JXUFOJ8QL1O4OV01U73K97XN" hidden="1">Functional #REF!</definedName>
    <definedName name="BEx5K9DRXLRKAIGVBD5ZA5VX98K8" hidden="1">SEU Func #REF!</definedName>
    <definedName name="BEx5KBS25AF4Y2ZDIIANYJ4A7O9D" hidden="1">Addn #REF!</definedName>
    <definedName name="BEx5KBS2YIR4PFJ5IOP3TFWY2PPX" hidden="1">Functional #REF!</definedName>
    <definedName name="BEx5KCOEOJ2CEGE7RRL3BY5L9FNN" hidden="1">Financial &amp; Non-#REF!</definedName>
    <definedName name="BEx5KDKSPYR1TLV0X9KORPRO1TQF" hidden="1">SEU Driver by Func #REF!</definedName>
    <definedName name="BEx5KV9DMMK99WN0JMGJ25NAV4UE" hidden="1">SEU Driver #REF!</definedName>
    <definedName name="BEx5L2LUQAKQCZVHOCD9ZBZYYS4B" hidden="1">#REF!</definedName>
    <definedName name="BEx5LC73IA7G6DRD2JU2BP27482T" hidden="1">SEU Func #REF!</definedName>
    <definedName name="BEx5LG37VMLUGZYZ8Z96WYEWHYEH" hidden="1">Addn #REF!</definedName>
    <definedName name="BEx5LYTLLDSL43P8M6Q9VD7IRKT4" hidden="1">Addn #REF!</definedName>
    <definedName name="BEx5LZPZQ0Q3M0HD4JMAQUTI58KJ" hidden="1">Functional #REF!</definedName>
    <definedName name="BEx5MA26EHX7VNGSNNAZ0KZMX02D" hidden="1">SEU Func #REF!</definedName>
    <definedName name="BEx5MD7IFYQJG8DF8PBO3RALXN2V" hidden="1">Addn #REF!</definedName>
    <definedName name="BEx5MNUHM5YPFC1YNX13K7M2LD9F" hidden="1">SEU Driver #REF!</definedName>
    <definedName name="BEx5MW8LCJWSC3TFMS4W8AI5J8VG" hidden="1">SEU Func Comm by #REF!</definedName>
    <definedName name="BEx5NK2ADYL3ELV1XHFPFOV8W42D" hidden="1">[0]!SDGE Func #REF!</definedName>
    <definedName name="BEx5OAL3NTNMHU9ERQOWTX8NTMX9" hidden="1">#REF!</definedName>
    <definedName name="BEx5OF2X01GCRGDKH63EW0B09RRJ" hidden="1">Financial &amp; Non-#REF!</definedName>
    <definedName name="BEx5PS8FN2D4DOX6U1J943CZH0LU" hidden="1">Functional #REF!</definedName>
    <definedName name="BEx5QQEG5M04N5YQ20UR10EWJ6M3" hidden="1">Addn #REF!</definedName>
    <definedName name="BEx73WIB65EZVKX73XD21IFUO36J" hidden="1">Financial &amp; Non-#REF!</definedName>
    <definedName name="BEx746P6H9UJ8T9MTNG7C73YSGFU" hidden="1">Addn #REF!</definedName>
    <definedName name="BEx74GAFRM21NBATRNLD7FWS1OXY" hidden="1">Functional #REF!</definedName>
    <definedName name="BEx74VVIHGE8RWIOQN9SZZ487OOC" hidden="1">Functional #REF!</definedName>
    <definedName name="BEx74XDH3TPR8GXY3PNUOMP3VX2A" hidden="1">Addn #REF!</definedName>
    <definedName name="BEx7520NAQMR076UI9WUPELXOTH2" hidden="1">SCG Func #REF!</definedName>
    <definedName name="BEx75V36DE3VP1AMI1RXXUV87029" hidden="1">Addn #REF!</definedName>
    <definedName name="BEx75V8OC9Q4YQQOLAJT6UDQDZ2N" hidden="1">#REF!</definedName>
    <definedName name="BEx75X6R04A1CL2MWVAAB055B3P9" hidden="1">Functional #REF!</definedName>
    <definedName name="BEx75XXSXBCP9KU62O05Y9Z5ACWM" hidden="1">#REF!</definedName>
    <definedName name="BEx761DRPA25R4PZH61K2NGXMK2U" hidden="1">SEU Func Comm by #REF!</definedName>
    <definedName name="BEx768Q7WXW37TL98VE3X80MYAOT" hidden="1">[0]!SDGE Func #REF!</definedName>
    <definedName name="BEx769MLSTUCGG15G1X2OEJ4ZQH7" hidden="1">SEU Func #REF!</definedName>
    <definedName name="BEx76BKMRV8NL1SQ6S37CNF7ETPJ" hidden="1">Addn #REF!</definedName>
    <definedName name="BEx76EQ049XAKGG9W866LOKTIJKO" hidden="1">#REF!</definedName>
    <definedName name="BEx76LGP7TRCIGQR1FZ1B4G223M5" hidden="1">#REF!</definedName>
    <definedName name="BEx76RR9E3UKJ375VSBT7ZQNMEB4" hidden="1">Financial &amp; Non-#REF!</definedName>
    <definedName name="BEx771Y54SZNEMLLKKVM69Q2UXPW" hidden="1">Addn #REF!</definedName>
    <definedName name="BEx77SRQQMO7ZX0ZJB9V7V67BBY8" hidden="1">#REF!</definedName>
    <definedName name="BEx787LVO91DZ12YLLQPAV8OMYJ8" hidden="1">Financial &amp; Non-#REF!</definedName>
    <definedName name="BEx78ESP6PYY9PRKG7N8I1062CBG" hidden="1">Financial &amp; Non-#REF!</definedName>
    <definedName name="BEx78JAKA3FRA112WDVJR5P2M06F" hidden="1">SEU Func Comm by #REF!</definedName>
    <definedName name="BEx79BGQJWM5HK7GBU4QCZQIGMJA" hidden="1">Addn #REF!</definedName>
    <definedName name="BEx79NLSWDY80RZ83IBSPPWC1LRP" hidden="1">Addn #REF!</definedName>
    <definedName name="BEx7AG85P2UCLBZH785AVALZ8NO2" hidden="1">Addn #REF!</definedName>
    <definedName name="BEx7BUKMRJIJ2T3VLPHVCGFYB91N" hidden="1">Addn #REF!</definedName>
    <definedName name="BEx7CD5LQHPU9ZD6Q6VGX42EG18N" hidden="1">#REF!</definedName>
    <definedName name="BEx7CSQONL7R3J1DFL1RBZ2UB4CJ" hidden="1">Addn #REF!</definedName>
    <definedName name="BEx7D9DFIZJHQGFY7GA9YYUA9ND5" hidden="1">Financial &amp; Non-#REF!</definedName>
    <definedName name="BEx7DB642H67MNJ2PZ1ACGYUMYX0" hidden="1">#REF!</definedName>
    <definedName name="BEx7DWG6RQW0D28OD9I5XKJYFDLX" hidden="1">SEU Func #REF!</definedName>
    <definedName name="BEx7E3SN5T57Z84MWEWGPL56BVYQ" hidden="1">Functional #REF!</definedName>
    <definedName name="BEx7E8QL4MLEWB3YUM4BI27WYSG4" hidden="1">Addn #REF!</definedName>
    <definedName name="BEx7F1YHNQP67YWOA22R2460OG8Q" hidden="1">#REF!</definedName>
    <definedName name="BEx7FGHPIVIRMUKXHH1IIO8C39WM" hidden="1">SCG Func #REF!</definedName>
    <definedName name="BEx7FK3D2PKAX7A5OS0M3EPATLK3" hidden="1">Addn #REF!</definedName>
    <definedName name="BEx7FX4LXTGXH0S5WO63H5V8973A" hidden="1">Addn #REF!</definedName>
    <definedName name="BEx7G09THIAHGVV4C6W739GLIL6F" hidden="1">SEU Driver #REF!</definedName>
    <definedName name="BEx7G1X3E168X1WSXE3IYQD39CSH" hidden="1">Functional #REF!</definedName>
    <definedName name="BEx7G5D8R3DAHH327NHVIRW1M1A6" hidden="1">SEU Driver by Func #REF!</definedName>
    <definedName name="BEx7GC43Z3IT632VJ04YICAVP2PC" hidden="1">Functional #REF!</definedName>
    <definedName name="BEx7GD5SMD4HYABHIF7TA7NL06BF" hidden="1">Addn #REF!</definedName>
    <definedName name="BEx7GNNEKMZ2TVCGR1CBK6H4CY70" hidden="1">SEU Driver by Func #REF!</definedName>
    <definedName name="BEx7GWSFCD13I3QC1N2NFFKY062P" hidden="1">Functional #REF!</definedName>
    <definedName name="BEx7H5XL7MLM8ZG6E12EKRMNYRXA" hidden="1">Addn #REF!</definedName>
    <definedName name="BEx7H86FAD3PJYLGZL1U0HWZBU77" hidden="1">SEU Driver #REF!</definedName>
    <definedName name="BEx7HNGQN8KJWL6B1O2RWR1I8XCR" hidden="1">Functional #REF!</definedName>
    <definedName name="BEx7I7ZOS5D5E9WZ6L4BOE2F3DY2" hidden="1">SEU Func #REF!</definedName>
    <definedName name="BEx7IA8PT7MFJWXGVCJFRY106ATL" hidden="1">SEU Func #REF!</definedName>
    <definedName name="BEx7IQKN2RWFXIJJQC1M3HN91456" hidden="1">SEU Driver by Func #REF!</definedName>
    <definedName name="BEx7IYTADRCEGWHWTPP3TX68M7RE" hidden="1">Addn #REF!</definedName>
    <definedName name="BEx7IYTI2BVB47X6UKCDS3S6S8M2" hidden="1">Financial &amp; Non-#REF!</definedName>
    <definedName name="BEx7JA7HO64PE6BSEFDQAYG2DV2M" hidden="1">SEU Driver #REF!</definedName>
    <definedName name="BEx7JN8QP1FGPG1PXW02J1OO9FTN" hidden="1">SCG Func #REF!</definedName>
    <definedName name="BEx7K7GY8XLOVRC3OHHBZ1TX6TMR" hidden="1">Addn #REF!</definedName>
    <definedName name="BEx7KGM4CB247DEMSOCLKY4D5TBL" hidden="1">#REF!</definedName>
    <definedName name="BEx7KJRBH9UOHHJDI99HVR8V9R0K" hidden="1">#REF!</definedName>
    <definedName name="BEx7KPGBNYFR4LHWGEPF89JL73WI" hidden="1">Addn #REF!</definedName>
    <definedName name="BEx7KYQUG9K5VGBRVMEF5XXB6I7D" hidden="1">Addn #REF!</definedName>
    <definedName name="BEx7LBHATV73G9G8EYC25A1GZPM7" hidden="1">Financial &amp; Non-#REF!</definedName>
    <definedName name="BEx7MCN6WJYIADN53L1N60G4M3U9" hidden="1">#REF!</definedName>
    <definedName name="BEx7NJ7BROENWNOB9DYNAZDMO381" hidden="1">Functional #REF!</definedName>
    <definedName name="BEx8ZNEEKMIGOZI4AEQOFKR48OX7" hidden="1">Addn #REF!</definedName>
    <definedName name="BEx906FH0CTZE3CU0DQWH3H4ZC4P" hidden="1">SEU Func #REF!</definedName>
    <definedName name="BEx9193BXQJVD64QF1Y7916CR3VZ" hidden="1">SEU Driver by Func #REF!</definedName>
    <definedName name="BEx91IOLAF9Q374K05VA9813T42J" hidden="1">Functional #REF!</definedName>
    <definedName name="BEx91MVNJP7UR6PVBG9O9JNNLL2S" hidden="1">Addn #REF!</definedName>
    <definedName name="BEx91NS16U93E9MPG050VOPE1B5V" hidden="1">Addn #REF!</definedName>
    <definedName name="BEx91WRP8CJ9NVHOVO3KK1CSEY3A" hidden="1">#REF!</definedName>
    <definedName name="BEx92JP6NFWRWOQOM9LV0ZGH6UII" hidden="1">[0]!SDGE Func #REF!</definedName>
    <definedName name="BEx92LY2W9T7IMRAJ6GVSJOYGXKX" hidden="1">Addn #REF!</definedName>
    <definedName name="BEx92VU31VCK7JA4H3D7UN9TXSLT" hidden="1">SEU Driver by Func #REF!</definedName>
    <definedName name="BEx937O89Y1D1SATU4ZSG51U1NQG" hidden="1">#REF!</definedName>
    <definedName name="BEx939RQZR5P0TIF9I3BMR6SR6Z8" hidden="1">Addn #REF!</definedName>
    <definedName name="BEx93C61JLMSUFCCC969HXVOAV5U" hidden="1">Addn #REF!</definedName>
    <definedName name="BEx93P7HZ849NJYP2FN3FVKLD1ZJ" hidden="1">#REF!</definedName>
    <definedName name="BEx93WUJ8SBBPMQO3GR8OPSWFZA4" hidden="1">Functional #REF!</definedName>
    <definedName name="BEx94SBGT6E7UM98ZRUU1UD0X2V9" hidden="1">SCG Func #REF!</definedName>
    <definedName name="BEx94YRCDNZCTCP3C1U048E2SHCV" hidden="1">#REF!</definedName>
    <definedName name="BEx95E6X1N492AUIEIQ1IXXTNYO0" hidden="1">SEU Func #REF!</definedName>
    <definedName name="BEx95GW2VHSR2AQCIZELG33FDA8H" hidden="1">Addn #REF!</definedName>
    <definedName name="BEx95JVY865JGQH3BGYILSOT7KIT" hidden="1">SEU Driver #REF!</definedName>
    <definedName name="BEx95RTS6PHEQTQLZVX7ZLJEZ2EC" hidden="1">SEU Func #REF!</definedName>
    <definedName name="BEx96FYFAVILQ8VYSE72BM2KXQHS" hidden="1">Functional #REF!</definedName>
    <definedName name="BEx96KLL02U9UGG9BE084W1T06AP" hidden="1">Functional #REF!</definedName>
    <definedName name="BEx96PED6KVTVBCA3YI15OONN1VC" hidden="1">Functional #REF!</definedName>
    <definedName name="BEx970MWXAD0OKZXP8P821WJ2SQ5" hidden="1">Addn #REF!</definedName>
    <definedName name="BEx971U2C4AAQ6GJB4FOAMCR7NZB" hidden="1">Financial &amp; Non-#REF!</definedName>
    <definedName name="BEx980WB7NBY9MBNN1VDHUAOOEN4" hidden="1">#REF!</definedName>
    <definedName name="BEx98DC7540CFIHHCBRDYER6N969" hidden="1">SEU Driver by Func #REF!</definedName>
    <definedName name="BEx98E3186U1CAC5ZCGORYSPBW55" hidden="1">SCG Func #REF!</definedName>
    <definedName name="BEx98P6A568OSQJKJ16MGMHFWQAJ" hidden="1">Addn #REF!</definedName>
    <definedName name="BEx98UPYWSKR968JQDKEOQJTFEN3" hidden="1">Addn #REF!</definedName>
    <definedName name="BEx99WS3MA5AE74HPBKZM9EI6J2H" hidden="1">Functional #REF!</definedName>
    <definedName name="BEx9A3TPSYIC5VV8BM8QF9YA6HKL" hidden="1">Addn #REF!</definedName>
    <definedName name="BEx9AB0O7AFRBN0DS6X3G5XATV0F" hidden="1">Addn #REF!</definedName>
    <definedName name="BEx9BKKJ3V7FT0YYP901CO1J9PK2" hidden="1">Addn #REF!</definedName>
    <definedName name="BEx9BNKFPZNHOBUFKJXSEZ45UCNX" hidden="1">Addn #REF!</definedName>
    <definedName name="BEx9BO0OF08DI95D48HIA4FNEAQ2" hidden="1">SCG Func #REF!</definedName>
    <definedName name="BEx9BYSZKJE7X0DZO9IBYA390EXN" hidden="1">Addn #REF!</definedName>
    <definedName name="BEx9C3WJQMGW0R7CUVA07P3TX1SN" hidden="1">SEU Func Comm by #REF!</definedName>
    <definedName name="BEx9CMHBVIKQKWB05U715K3OYE5N" hidden="1">Addn #REF!</definedName>
    <definedName name="BEx9CPBY3A014VDO5NC8CZH6A1ND" hidden="1">SEU Func #REF!</definedName>
    <definedName name="BEx9D4RIB90NHVB2YZNHPU1W05Q4" hidden="1">Addn #REF!</definedName>
    <definedName name="BEx9D5D3ORZ8H4FK3XMG4BUSRDF3" hidden="1">SEU Func #REF!</definedName>
    <definedName name="BEx9DCUTUL3BE617O4SMJRVU2L0S" hidden="1">Functional #REF!</definedName>
    <definedName name="BEx9DI91MBI8Y7KKG4TYD7GK0OO3" hidden="1">Addn #REF!</definedName>
    <definedName name="BEx9DPQSEJ56DZCPF3OY3GWEMEHS" hidden="1">[0]!SDGE Func #REF!</definedName>
    <definedName name="BEx9E8H2OWZQ45XRM27VACOL31OU" hidden="1">Addn #REF!</definedName>
    <definedName name="BEx9EBX1BZ0PL195G5AESVWY096V" hidden="1">SEU Func Area by #REF!</definedName>
    <definedName name="BEx9EFTH7ZBJ5N1CAQI38H8WNFW3" hidden="1">Addn #REF!</definedName>
    <definedName name="BEx9EK5VLPKF9XVYLA8L5M0VFA4J" hidden="1">Addn #REF!</definedName>
    <definedName name="BEx9ERI925K9PH2Z2PB4I9EX8QF3" hidden="1">#REF!</definedName>
    <definedName name="BEx9ET5JSJVBRWYIE1INNJ7SGTCC" hidden="1">Functional #REF!</definedName>
    <definedName name="BEx9EWG8HOBAXEVNI9PTPOTVPJ6O" hidden="1">Addn #REF!</definedName>
    <definedName name="BEx9F2FZK97W302TB1PE6SLT2W8P" hidden="1">SEU Driver by Func #REF!</definedName>
    <definedName name="BEx9F3N6P6EMZ3CI82RIVDKI8UYJ" hidden="1">Addn #REF!</definedName>
    <definedName name="BEx9F5QQ16E2AYXJFWMSOB65PQQD" hidden="1">#REF!</definedName>
    <definedName name="BEx9FEA49CAL0U75VSCJZGNERORM" hidden="1">SEU Func #REF!</definedName>
    <definedName name="BEx9FEA5G88VPTUBP7INZOU42U47" hidden="1">Addn #REF!</definedName>
    <definedName name="BEx9FZ3XLP4NW4ALG6YLL87UDWN5" hidden="1">#REF!</definedName>
    <definedName name="BEx9GA1T1D6OO1LJLL4M23ZQ4YZQ" hidden="1">Addn #REF!</definedName>
    <definedName name="BEx9GBEC3P5Y01WYIGKVJSG7XI43" hidden="1">[0]!SDGE Func #REF!</definedName>
    <definedName name="BEx9GKJHEHAXU8NPOK41VWZLKJHS" hidden="1">Addn #REF!</definedName>
    <definedName name="BEx9H7GTDG0K270VC8KIQPAZ4Y1Y" hidden="1">Functional #REF!</definedName>
    <definedName name="BEx9H9F15H3PH7ZYTKUA946W25IF" hidden="1">Addn #REF!</definedName>
    <definedName name="BEx9HMLS4KZDOM68X06UUH8EVM99" hidden="1">SEU Func #REF!</definedName>
    <definedName name="BEx9I0JFAIJY2OQ5GGLQIBX2SOHB" hidden="1">Addn #REF!</definedName>
    <definedName name="BEx9IIDAOIWYAR4176TWG0DUP0GC" hidden="1">Addn #REF!</definedName>
    <definedName name="BEx9IM9JB41V6TQ5P1QZV0H9VVUQ" hidden="1">Addn #REF!</definedName>
    <definedName name="BEx9IO2AQXVT9EE1WFNZY4RMZA5L" hidden="1">SEU Driver by Func #REF!</definedName>
    <definedName name="BEx9IW5MPMXZH6A45GHP65AIU5EC" hidden="1">SEU Func #REF!</definedName>
    <definedName name="BEx9JE4Z63EP3IGA8SSLS32MQ9IT" hidden="1">Functional #REF!</definedName>
    <definedName name="BEx9JGJB4AO5A49KA8HTRU4Y918P" hidden="1">Addn #REF!</definedName>
    <definedName name="BExAW9LX762OLWCG971X5UJG9BTI" hidden="1">SEU Driver #REF!</definedName>
    <definedName name="BExAWRW398WOEUXSG9OKLKRUHBUJ" hidden="1">SCG Func #REF!</definedName>
    <definedName name="BExAWWOQP0AIVB5SQ8ABBSZ73REK" hidden="1">Functional #REF!</definedName>
    <definedName name="BExAX3FFIBEYOD1VMORTDGV6CT6V" hidden="1">Addn #REF!</definedName>
    <definedName name="BExAX8Z4B7UP4MPIDL4N5UVE5X3A" hidden="1">Financial &amp; Non-#REF!</definedName>
    <definedName name="BExAXXJTKDDLRRG0YNJZ27IIY0CH" hidden="1">Addn #REF!</definedName>
    <definedName name="BExAY1W8CE9P3MQIAPX8VJEG5NVW" hidden="1">#REF!</definedName>
    <definedName name="BExAYAFTOFMR1YIYU7IUFOYRNV62" hidden="1">Addn #REF!</definedName>
    <definedName name="BExAYMVHP7W93W3JTZL9H6BYQM61" hidden="1">Addn #REF!</definedName>
    <definedName name="BExAYPVEB4OPFNAISBTOWTRBP8VX" hidden="1">[0]!SDGE Func #REF!</definedName>
    <definedName name="BExB03RSQON10JAWO2328LAW1MKE" hidden="1">SEU Func #REF!</definedName>
    <definedName name="BExB072HB427FBTZFTA92PWX0YQ9" hidden="1">Addn #REF!</definedName>
    <definedName name="BExB0CRHCO9ULDDSTT7DMTT05RT9" hidden="1">Addn #REF!</definedName>
    <definedName name="BExB0GIADY00FT7NXSNF175LJJ3Y" hidden="1">Addn #REF!</definedName>
    <definedName name="BExB0LGCWVXLFI71FVWXDKJA49PH" hidden="1">Addn #REF!</definedName>
    <definedName name="BExB0WOWQSN1F679LTDEFHU5W26B" hidden="1">Addn #REF!</definedName>
    <definedName name="BExB19KVAYD32NCCJV4ZP4JXKH5S" hidden="1">#REF!</definedName>
    <definedName name="BExB1EIYLMVJLP7TLE2RF39QS0MX" hidden="1">#REF!</definedName>
    <definedName name="BExB1EO9KWOLKJHCPTWLRRDESP7G" hidden="1">Addn #REF!</definedName>
    <definedName name="BExB1GRT8047FU91FKXXPPVBWVY4" hidden="1">SEU Func Area by #REF!</definedName>
    <definedName name="BExB1LKGYUXV7YND54V03Z7PCFWG" hidden="1">SEU Func Comm by #REF!</definedName>
    <definedName name="BExB1VB0MPHLR3SDA5NV6NV1X49C" hidden="1">SEU Driver #REF!</definedName>
    <definedName name="BExB2AQT03UGIOC6S1HS02YS0OIN" hidden="1">SCG Func #REF!</definedName>
    <definedName name="BExB2K6JX9SZWRWTCTUMT8KMDHOD" hidden="1">SEU Func Comm by #REF!</definedName>
    <definedName name="BExB30O0S6EO45SFV1QSN1Q24LOL" hidden="1">#REF!</definedName>
    <definedName name="BExB30TB59C8G4EC0WEJUHQ4VA39" hidden="1">Addn #REF!</definedName>
    <definedName name="BExB3EWF1OUNCEWXWPL6HTD45R2Q" hidden="1">Financial &amp; Non-#REF!</definedName>
    <definedName name="BExB3QL8Q7ZK705KJACMI750B1JO" hidden="1">Addn #REF!</definedName>
    <definedName name="BExB3XS637O5LMK5N78CTI3Z0Z5B" hidden="1">#REF!</definedName>
    <definedName name="BExB43MOHQGG9F0TAVNR9GV4HDUC" hidden="1">Addn #REF!</definedName>
    <definedName name="BExB49GYU15TD74UV4AOHN1UDRXT" hidden="1">SEU Func Area by #REF!</definedName>
    <definedName name="BExB5C4TYO1CLQBIZ1ZKBB9LUBUJ" hidden="1">Functional #REF!</definedName>
    <definedName name="BExB5DS47CSMB5M7U57GGRRL6RAI" hidden="1">Addn #REF!</definedName>
    <definedName name="BExB5GRZ48PZ0X03WTTZUHM5V6N7" hidden="1">[0]!SDGE Func #REF!</definedName>
    <definedName name="BExB5HOC7YR7B7UZUQJFO3AMX3Z7" hidden="1">Addn #REF!</definedName>
    <definedName name="BExB7JUQKW1TSF1EMURW4N49BPW8" hidden="1">SEU Func #REF!</definedName>
    <definedName name="BExB7XSCGB3ICZZXK5GGNRCZGO1R" hidden="1">Functional #REF!</definedName>
    <definedName name="BExB82KZZ20HGQ8ZWDI6NN7B7LP3" hidden="1">Addn #REF!</definedName>
    <definedName name="BExB842YTBKTN3J0DAZ8G2FRLGZA" hidden="1">SCG Func #REF!</definedName>
    <definedName name="BExB8A2R5KAW4ZHD9RTJG7XQBC9Z" hidden="1">SEU Driver by Func #REF!</definedName>
    <definedName name="BExB9DSAVBYJB0UFO37L4UPOIA9D" hidden="1">Addn #REF!</definedName>
    <definedName name="BExB9J6IXISS1DDVV1O9QAR83KUM" hidden="1">Addn #REF!</definedName>
    <definedName name="BExBA09J0XCIK4F6DIN33HWB83VZ" hidden="1">Addn #REF!</definedName>
    <definedName name="BExBBFD1NS7S1R4UT1X0FC1V0IE6" hidden="1">Financial &amp; Non-#REF!</definedName>
    <definedName name="BExBBW58Z0FWF8SYQVQCKPDQM4V5" hidden="1">#REF!</definedName>
    <definedName name="BExBC0N4KY5AUPHPSP2WYOPQ9BGK" hidden="1">#REF!</definedName>
    <definedName name="BExBC5AACPOLAFEHIH7A39NFVMS9" hidden="1">SEU Func Area by #REF!</definedName>
    <definedName name="BExBCC14R9T8Y5BCJ9J6RZ5LAR34" hidden="1">#REF!</definedName>
    <definedName name="BExBCQ49E5ROUT89A7DNPSC88TP2" hidden="1">SEU Func #REF!</definedName>
    <definedName name="BExBCRGQSBNA9SIIV33OWZ9TT8EM" hidden="1">Financial &amp; Non-#REF!</definedName>
    <definedName name="BExBCS2AHW4TXTQK83WN29LWIRQK" hidden="1">[0]!SDGE Func #REF!</definedName>
    <definedName name="BExBD7NBV33LLYYJZDPWE3JS4YO8" hidden="1">Addn #REF!</definedName>
    <definedName name="BExBDGHLEQZH9D2HRC94XCSM8R21" hidden="1">Functional #REF!</definedName>
    <definedName name="BExCREBL0YXLWZKVEV40GLP86ISW" hidden="1">Addn #REF!</definedName>
    <definedName name="BExCSEL4O1O7A8QTADPQK997R2GC" hidden="1">[0]!SDGE Func #REF!</definedName>
    <definedName name="BExCSQKPT6AAP0PXNSIN8X33MNOQ" hidden="1">Addn #REF!</definedName>
    <definedName name="BExCSWV9HBGHLCFOMS18O18TUB3A" hidden="1">Addn #REF!</definedName>
    <definedName name="BExCTP6SO68GK895SG97OHJ44KJ9" hidden="1">Addn #REF!</definedName>
    <definedName name="BExCUFV4VP0SIARZ6VFX4CSM3H9D" hidden="1">Functional #REF!</definedName>
    <definedName name="BExCUH2AJHJRFFT62RFBIXW1D2QI" hidden="1">Functional #REF!</definedName>
    <definedName name="BExCUNSYJS0MXZ5ET8GHRGF8KIY2" hidden="1">Functional #REF!</definedName>
    <definedName name="BExCUSWD0ZI62K3UGX4N1XN89Q1P" hidden="1">SEU Driver #REF!</definedName>
    <definedName name="BExCV03BCBUW893TW8JSQSFA881E" hidden="1">Functional #REF!</definedName>
    <definedName name="BExCVFTQ4HN27K1U27PC99JFSWWW" hidden="1">Functional #REF!</definedName>
    <definedName name="BExCWLHH3Q3G7ILX126X41OC9UWW" hidden="1">Functional #REF!</definedName>
    <definedName name="BExCX29OCTHXR81FOAIARU0P0X4X" hidden="1">[0]!SDGE Func #REF!</definedName>
    <definedName name="BExCXCLUKV8FFGMN02TB06QN6BWG" hidden="1">SEU Func #REF!</definedName>
    <definedName name="BExCXYC68R84SJWKHLGHSF3BTT7G" hidden="1">SEU Driver by Func #REF!</definedName>
    <definedName name="BExCY712YSE6GCWJ0AMT3HALNA4X" hidden="1">Functional #REF!</definedName>
    <definedName name="BExCYQCYE5YHOB1TKOHL6B3I27IT" hidden="1">Financial &amp; Non-#REF!</definedName>
    <definedName name="BExCYRPFE15L8X3EUVCJNH6I01D9" hidden="1">SEU Driver by Func #REF!</definedName>
    <definedName name="BExCYY5GHFAIPGDZ8HNTGSWV4KQL" hidden="1">SCG Func #REF!</definedName>
    <definedName name="BExCZ5SJSLJTD4LETK6S52CEE8K5" hidden="1">SEU Driver by Func #REF!</definedName>
    <definedName name="BExCZODGQ5EQME30RIBVIMU88981" hidden="1">Financial &amp; Non-#REF!</definedName>
    <definedName name="BExD049C027P55BCRTWO9K40MDXC" hidden="1">Financial &amp; Non-#REF!</definedName>
    <definedName name="BExD04PEPBEQQX4RZ6C0WVALBV9W" hidden="1">SEU Driver #REF!</definedName>
    <definedName name="BExD0P35ITFSLDJ85I2S2XLI9D02" hidden="1">Addn #REF!</definedName>
    <definedName name="BExD1Z8Q7A8QEJBB3NBLBKV5UWDA" hidden="1">#REF!</definedName>
    <definedName name="BExD2054KGE1BMQV3F8E1TCXKD7K" hidden="1">Financial &amp; Non-#REF!</definedName>
    <definedName name="BExD24MZ6RCOIW4QM8EBYWBZ3FGX" hidden="1">Addn #REF!</definedName>
    <definedName name="BExD2PGRAQFQR76TR4M84GCI9TOX" hidden="1">SEU Func Comm by #REF!</definedName>
    <definedName name="BExD345FLWTNWLN5919CGC69OXJS" hidden="1">Addn #REF!</definedName>
    <definedName name="BExD37LGJYVJFID61F08P9GB1FNV" hidden="1">SEU Func #REF!</definedName>
    <definedName name="BExD3FOR9N7H6TPIKASJH6RB78Y8" hidden="1">SEU Driver #REF!</definedName>
    <definedName name="BExD3SVHOP1C3T2Z7DH6IBE3P843" hidden="1">SEU Func #REF!</definedName>
    <definedName name="BExD4UXT6QYCDEFJ4TR5HLDLP5GS" hidden="1">#REF!</definedName>
    <definedName name="BExD50179NSGUGLLUHX045A1AR1I" hidden="1">SEU Func #REF!</definedName>
    <definedName name="BExD5WUM2VOHW0PHHK7UU3C5G4KA" hidden="1">Addn #REF!</definedName>
    <definedName name="BExD6L9V8D6IAI4B3RW8L9XB4E9U" hidden="1">Addn #REF!</definedName>
    <definedName name="BExD6SM96QF45B1K8P5SYGG16HU7" hidden="1">Functional #REF!</definedName>
    <definedName name="BExD7ECGTP7A754YQVMXGZ6ODVJW" hidden="1">Addn #REF!</definedName>
    <definedName name="BExD7MFRXGJ499ABP7FXYAGDBVBF" hidden="1">SEU Func Area by #REF!</definedName>
    <definedName name="BExD86TI39WBFO32YV2U8JXO98P4" hidden="1">SEU Func #REF!</definedName>
    <definedName name="BExD948GWQCYXUUZQK0PIOEBV29S" hidden="1">Financial &amp; Non-#REF!</definedName>
    <definedName name="BExDC683UDAXPU8TJ720TDYW01P3" hidden="1">Addn #REF!</definedName>
    <definedName name="BExDCS3PZTHRO9F13N38ECDVNS32" hidden="1">SCG Func #REF!</definedName>
    <definedName name="BExEPN4D9U6D31SRSQ8GHI9K0EBT" hidden="1">Addn #REF!</definedName>
    <definedName name="BExEQ4I6HD9H5DM4DMM6GQ1EMDPK" hidden="1">SEU Func Comm by #REF!</definedName>
    <definedName name="BExEQPS9BRC55JZ9I5FYCQTKSEJN" hidden="1">SEU Func Area by #REF!</definedName>
    <definedName name="BExEQRVTCIBYGOUBKNVPTZHMXHFR" hidden="1">Addn #REF!</definedName>
    <definedName name="BExERDLXL02M3SL45RHTWJUPCGS8" hidden="1">#REF!</definedName>
    <definedName name="BExERK1VAXZE8JQU29QXCUMOI6E2" hidden="1">#REF!</definedName>
    <definedName name="BExERKYD3HHJGPFDI9EDNNVI2ALK" hidden="1">Addn #REF!</definedName>
    <definedName name="BExES2HHMG8HMKDE7EJU3AC0I6BR" hidden="1">Financial &amp; Non-#REF!</definedName>
    <definedName name="BExES6U1HSYY1KIDIHTNW3J42ZHS" hidden="1">Financial &amp; Non-#REF!</definedName>
    <definedName name="BExESH0UL4KHBDSX39ZAEWSMHVQY" hidden="1">Addn #REF!</definedName>
    <definedName name="BExESMV5WEZAC2GDCQ810LXIR0DY" hidden="1">SCG Func #REF!</definedName>
    <definedName name="BExETF6PXKIF0BXNH3KRJ554Y0P6" hidden="1">SEU Func Area by #REF!</definedName>
    <definedName name="BExETT4JKBXWE85124PM89EQ4DRI" hidden="1">[0]!SDGE Func #REF!</definedName>
    <definedName name="BExETWVC2ECF85WXYT8IOG6U8U18" hidden="1">#REF!</definedName>
    <definedName name="BExEUJHV8RCKINDDUZ9EKK2116MH" hidden="1">Addn #REF!</definedName>
    <definedName name="BExEUK8WG4Z6L2QA4QFT0Z8AITMS" hidden="1">Addn #REF!</definedName>
    <definedName name="BExEUOAHO8X3MF3DLWEPAW6WVNI0" hidden="1">SEU Func Area by #REF!</definedName>
    <definedName name="BExEUZDOS5IW0LBVFJWVEPY4C500" hidden="1">Addn #REF!</definedName>
    <definedName name="BExEV5Z2G00UNVZN78TCFNX15OKI" hidden="1">SEU Func Area by #REF!</definedName>
    <definedName name="BExEVFKDB3I1PGDYRBZ2S7QG9M6W" hidden="1">Addn #REF!</definedName>
    <definedName name="BExEVG0H7VPEOQHSNR964Y7Q0234" hidden="1">Addn #REF!</definedName>
    <definedName name="BExEVRZZXQNCUB14WPQ8GA48DQT3" hidden="1">Addn #REF!</definedName>
    <definedName name="BExEVXUI6PQXR3D5BE29CJJ6DV2N" hidden="1">Functional #REF!</definedName>
    <definedName name="BExEWB18OJGAK1WTLGEY7JBB9YYA" hidden="1">SEU Func #REF!</definedName>
    <definedName name="BExEWKXAR9PKJRKRQI6VK7GAUXR1" hidden="1">#REF!</definedName>
    <definedName name="BExEWM9T10EA58YE3U9SIXKEYV44" hidden="1">SEU Func #REF!</definedName>
    <definedName name="BExEXM8E0F2BQDCLAB77JFLQ0PT9" hidden="1">Functional #REF!</definedName>
    <definedName name="BExEZ0A8XICFQ6C9HWDCGUHIDXDN" hidden="1">SEU Func #REF!</definedName>
    <definedName name="BExEZ76ENXGOBF5PBXQJ70L9O2PZ" hidden="1">SEU Driver #REF!</definedName>
    <definedName name="BExEZA6AQF951QMNDZITNW6I9YF4" hidden="1">SEU Func #REF!</definedName>
    <definedName name="BExEZHTCTFHWIE5X77O7X7BXREQI" hidden="1">SCG Func #REF!</definedName>
    <definedName name="BExEZJGS1LRPE6VTO367I075MALO" hidden="1">Addn #REF!</definedName>
    <definedName name="BExEZNYMRBM329VJ6BYON8FE3A6P" hidden="1">#REF!</definedName>
    <definedName name="BExF0OISVALZJC3KCPHVSTSPJ06G" hidden="1">Addn #REF!</definedName>
    <definedName name="BExF1325NS5JVS6VT49CGOE612FK" hidden="1">SEU Func #REF!</definedName>
    <definedName name="BExF1R6P0MN4JZAT3ZF12QGYH74R" hidden="1">SCG Func #REF!</definedName>
    <definedName name="BExF22Q5GLEZIXJFJ9QNV296EVC9" hidden="1">SEU Driver by Func #REF!</definedName>
    <definedName name="BExF2DNW3LPYTH861EFEUJNG7R3Y" hidden="1">SEU Func #REF!</definedName>
    <definedName name="BExF3H2O11H0RHQ9Q7S28D9I2YFF" hidden="1">Functional #REF!</definedName>
    <definedName name="BExF3TYLWVJF9PW2Q562URNI9HS3" hidden="1">Addn #REF!</definedName>
    <definedName name="BExF3YWJ9AGH6R3FHIC5E2RHLM77" hidden="1">SEU Func #REF!</definedName>
    <definedName name="BExF3ZYEVITE9FYW53VPFQQ2F1NW" hidden="1">[0]!SDGE Func #REF!</definedName>
    <definedName name="BExF415J0OXHQZRM64F05WAGOA0A" hidden="1">SEU Func Comm by #REF!</definedName>
    <definedName name="BExF421YI6V0HJL4LMQMKBC8KI1Z" hidden="1">Financial &amp; Non-#REF!</definedName>
    <definedName name="BExF4870SD6GYYBXV19HVKQE7S50" hidden="1">Addn #REF!</definedName>
    <definedName name="BExF4JVTKGSB9I6CJ72A7TOZE4CN" hidden="1">SEU Driver by Func #REF!</definedName>
    <definedName name="BExF4SQ23FGVM2RD7ROEH120ZOSM" hidden="1">Functional #REF!</definedName>
    <definedName name="BExF579EMBCCKTQ787NH5YBB9CXI" hidden="1">SEU Driver by Func #REF!</definedName>
    <definedName name="BExF59NQZO044CZ1UDDUUT1GMGGB" hidden="1">Addn #REF!</definedName>
    <definedName name="BExF5NALJ6KWCBF2J2SJV1RAKIIA" hidden="1">[0]!SDGE Func #REF!</definedName>
    <definedName name="BExF6610V6SPKG6Y40RHAG258JBC" hidden="1">#REF!</definedName>
    <definedName name="BExF6TUPOWY2HNDNPUBPWMXJZVG1" hidden="1">Functional #REF!</definedName>
    <definedName name="BExF7AXRCV25ZBTOJ6CA7J6SRJPV" hidden="1">Addn #REF!</definedName>
    <definedName name="BExF7YREKZ9KNA4NJFZO3ZUQYEKL" hidden="1">Functional #REF!</definedName>
    <definedName name="BExGKN1EQXCDQEHXP2JYQQRYTRWK" hidden="1">Addn #REF!</definedName>
    <definedName name="BExGLHB4SQLGEEKYPK5PCSP8CXIU" hidden="1">SEU Func #REF!</definedName>
    <definedName name="BExGLKB1KMG0JUC55WOOFYX0L1QT" hidden="1">Financial &amp; Non-#REF!</definedName>
    <definedName name="BExGLQ02ITX09XCPFPXUSEY9X9O6" hidden="1">Addn #REF!</definedName>
    <definedName name="BExGLYE4J4L87N4M36NDPS2FTWGP" hidden="1">Functional #REF!</definedName>
    <definedName name="BExGM1OUGUFAEN5JAJ448R6L0DC9" hidden="1">SEU Driver #REF!</definedName>
    <definedName name="BExGM4OR6LGJ4FDHDF9B4FQLO5VG" hidden="1">#REF!</definedName>
    <definedName name="BExGMMO4PGKI0FCLLW0Y83EE49RL" hidden="1">Addn #REF!</definedName>
    <definedName name="BExGMTESDL71HXFF5HGI2UNODRJZ" hidden="1">SEU Driver by Func #REF!</definedName>
    <definedName name="BExGMVYK8MOJBCT6MO7TFJCQWCB4" hidden="1">Addn #REF!</definedName>
    <definedName name="BExGNLVTUF1UPFTN1H04SGPNRF7J" hidden="1">Functional #REF!</definedName>
    <definedName name="BExGNW803QVDQPUE9JUS0V7PM9XV" hidden="1">Addn #REF!</definedName>
    <definedName name="BExGO39MU9M3YRTE728WTLYISKF8" hidden="1">Addn #REF!</definedName>
    <definedName name="BExGO9V0UPC4EUV2KNMCLR1LECQ7" hidden="1">Addn #REF!</definedName>
    <definedName name="BExGOBCYYQ32Y05966JGP890LR5P" hidden="1">Financial &amp; Non-#REF!</definedName>
    <definedName name="BExGPJ9JSSVOEMUU1M5YPEVFX4NG" hidden="1">SEU Driver by Func #REF!</definedName>
    <definedName name="BExGPYEBZP2PJXBPRNVLPF811HK5" hidden="1">Addn #REF!</definedName>
    <definedName name="BExGQ6SGHLX1UM9L4HFT426AGHTJ" hidden="1">#REF!</definedName>
    <definedName name="BExGQOMI69EAM2G0OO7JQ9QWBGHF" hidden="1">SCG Func #REF!</definedName>
    <definedName name="BExGQXM28CAHL5P2JT4MT12AXVKQ" hidden="1">Functional #REF!</definedName>
    <definedName name="BExGR05TTS4EEK6FJB4Z1XNCU2IL" hidden="1">#REF!</definedName>
    <definedName name="BExGR2PH07U3CUHH1SJI9MSVTF4X" hidden="1">[0]!SDGE Func #REF!</definedName>
    <definedName name="BExGRCLIZJ7923TN9WTU4JZQTJYD" hidden="1">SEU Driver #REF!</definedName>
    <definedName name="BExGRNOQ1INB98JYFD7QR60QU8J0" hidden="1">Addn #REF!</definedName>
    <definedName name="BExGROABY17NJ0W01ONPLDSLT7KW" hidden="1">Addn #REF!</definedName>
    <definedName name="BExGRTDQRTVRLDLDG9M3OT7SCRYO" hidden="1">#REF!</definedName>
    <definedName name="BExGS1H2LMB6GNAYU1SO8C2A7ZCY" hidden="1">#REF!</definedName>
    <definedName name="BExGSET422SC76HGF6BD7D0Y4AJ7" hidden="1">SEU Driver by Func #REF!</definedName>
    <definedName name="BExGSJLREUNQM8QN7XF7ULBE3ABJ" hidden="1">Functional #REF!</definedName>
    <definedName name="BExGSRP2RCVSVBEI53K7SAI5Q9PI" hidden="1">SCG Func #REF!</definedName>
    <definedName name="BExGSU3EO2DALPTV06MEXU0DGFQC" hidden="1">SEU Func #REF!</definedName>
    <definedName name="BExGT9TRBEXEWQ0B9KXJX7Z5UJRY" hidden="1">Financial &amp; Non-#REF!</definedName>
    <definedName name="BExGTBMJUADXPOUCEYU665THGQO2" hidden="1">Functional #REF!</definedName>
    <definedName name="BExGTIITSO78YF6RR73QHWEYK87U" hidden="1">Addn #REF!</definedName>
    <definedName name="BExGUAOWJHFLPH9QVH93IOYVKOMO" hidden="1">[0]!SDGE Func #REF!</definedName>
    <definedName name="BExGUGJ7JW4B1Q93WL3HH2XKDWXW" hidden="1">Addn #REF!</definedName>
    <definedName name="BExGUOBXX25SLEUMAHTMBBD37IF8" hidden="1">SCG Func #REF!</definedName>
    <definedName name="BExGV83UEDIYPPYAFYK850MTRA20" hidden="1">#REF!</definedName>
    <definedName name="BExGVWU3I1N98ZJLT37NV6U7MU41" hidden="1">Addn #REF!</definedName>
    <definedName name="BExGVXVSDMTHO66SM4TYGELLKBHR" hidden="1">SCG Func #REF!</definedName>
    <definedName name="BExGW1XJNF8ZA5174XEG2T1BA0LK" hidden="1">#REF!</definedName>
    <definedName name="BExGX3E1UUGUNWM7H46KUNH1G7V9" hidden="1">SEU Func Area by #REF!</definedName>
    <definedName name="BExGXFDNXOOKOD5MZTQ0KVDF4N34" hidden="1">#REF!</definedName>
    <definedName name="BExGXNX1TWG5GTUBXCTBTF1B4KJV" hidden="1">Financial &amp; Non-#REF!</definedName>
    <definedName name="BExGXQM6KA3CYNQRFGYQ73WXXG17" hidden="1">[0]!SDGE Func #REF!</definedName>
    <definedName name="BExGXX7JK0MPSZQT0YGZ8WBGKX1B" hidden="1">Addn #REF!</definedName>
    <definedName name="BExGY55KGVQABF1JSG4UW8ZYF0V0" hidden="1">Addn #REF!</definedName>
    <definedName name="BExGY7ZZ56Z6VYPBCD3UONC4EJZG" hidden="1">Functional #REF!</definedName>
    <definedName name="BExGY9CMOVKAA1T7PZKIYJK1B21L" hidden="1">Addn #REF!</definedName>
    <definedName name="BExGYKL4E6PDS7BORYW6OIYDZ08D" hidden="1">#REF!</definedName>
    <definedName name="BExGZANU0NKBR7BENVVONMA3G9VH" hidden="1">Functional #REF!</definedName>
    <definedName name="BExGZE3V7GJL3EY0JX5GX8MBWN8U" hidden="1">SEU Func Comm by #REF!</definedName>
    <definedName name="BExGZEPFQH1LIB70VVOS2H2BZGAG" hidden="1">SEU Driver #REF!</definedName>
    <definedName name="BExGZHJZPD8DKFQ3732QJAL8QVXT" hidden="1">Addn #REF!</definedName>
    <definedName name="BExGZJ1XKN2W09Q7JR3W6MM4STLQ" hidden="1">Financial &amp; Non-#REF!</definedName>
    <definedName name="BExGZQZS6V2URKO3EIGKOOVHUU3H" hidden="1">Addn #REF!</definedName>
    <definedName name="BExH0IKGVHOBJIDPCZHJ479O3SRP" hidden="1">SEU Func #REF!</definedName>
    <definedName name="BExH1YKD2I1DBVJNDJET8J83W122" hidden="1">[0]!SDGE Func #REF!</definedName>
    <definedName name="BExH2CY9K2FSWO15D9QFCTPUHA9H" hidden="1">Addn #REF!</definedName>
    <definedName name="BExH2D91ZFWCDB3SI5A50B000FVX" hidden="1">Addn #REF!</definedName>
    <definedName name="BExH2YZ94P6CDZWU4OBA137L6UHO" hidden="1">SEU Func #REF!</definedName>
    <definedName name="BExH3P7DTX62RPMIDHX5GI04FYKQ" hidden="1">Functional #REF!</definedName>
    <definedName name="BExH4ETUSFTMPBY6PV1SWMC6QX5G" hidden="1">#REF!</definedName>
    <definedName name="BExIFSCMTI0FAJ8EV2XHIBYCOK6I" hidden="1">Addn #REF!</definedName>
    <definedName name="BExIH2T1CRIPNN2YFR7GOWLYEA52" hidden="1">SCG Func #REF!</definedName>
    <definedName name="BExIH2T1IY9JQEUFBZ4JLOJV0TG5" hidden="1">Functional #REF!</definedName>
    <definedName name="BExIHGAIUBSYBR9A804NA3TRM4S8" hidden="1">#REF!</definedName>
    <definedName name="BExIHZRVCSHLCGDXWK8U6MU55AB7" hidden="1">SEU Func #REF!</definedName>
    <definedName name="BExII4VA48OXWGVJF9IBSMUY9V98" hidden="1">Functional #REF!</definedName>
    <definedName name="BExII7EXHAHJM240CRUWBO9962O7" hidden="1">Addn #REF!</definedName>
    <definedName name="BExIITW628XK67X2U1OPK4J84ZEV" hidden="1">#REF!</definedName>
    <definedName name="BExIJ7DPBEAMQ0MSR84W0UBZWEGS" hidden="1">SEU Func #REF!</definedName>
    <definedName name="BExIJA84K6XVD5SKJPK4SV2P73TB" hidden="1">#REF!</definedName>
    <definedName name="BExIJNPMVEY41OWJGVYMC94PWIYE" hidden="1">Addn #REF!</definedName>
    <definedName name="BExIJPIDP9JV8OJLIDAYGPANDFSY" hidden="1">Financial &amp; Non-#REF!</definedName>
    <definedName name="BExIJPNPAAVDZH0GGK1FKGQPZZSM" hidden="1">#REF!</definedName>
    <definedName name="BExIK1HYH5WNNXHXQ1OWPYCTHU72" hidden="1">Addn #REF!</definedName>
    <definedName name="BExIKEZJKO4ZEDFGQII0YK1U11JZ" hidden="1">#REF!</definedName>
    <definedName name="BExIKRKOIS45NJ5YKIDVWPQOYOL9" hidden="1">Addn #REF!</definedName>
    <definedName name="BExIL4B5GFRFNQH8Q8AMHVEHCUZO" hidden="1">Functional #REF!</definedName>
    <definedName name="BExIL4GLR59EU0W87F88F2QG1Z8O" hidden="1">#REF!</definedName>
    <definedName name="BExILAR1ZPEWM5YR24H92C0JDRRN" hidden="1">Addn #REF!</definedName>
    <definedName name="BExILDATS6PRT5N7FTAWPKOBH5B7" hidden="1">#REF!</definedName>
    <definedName name="BExILWHDUF5X53U4Q4U0I1JKVVE5" hidden="1">Functional #REF!</definedName>
    <definedName name="BExIM4VIKFX1GI2KS4JBBQD4OZC4" hidden="1">Addn #REF!</definedName>
    <definedName name="BExIMC2EV8MZFYH202AYX95VN5T4" hidden="1">Functional #REF!</definedName>
    <definedName name="BExIMQ5KZ1K5TTI03C4VA04B2U57" hidden="1">Functional #REF!</definedName>
    <definedName name="BExIN13AVDPXLS4PF4Z9M9G1Z76E" hidden="1">SEU Func #REF!</definedName>
    <definedName name="BExIND86ZS4TEVYV6ZK18DKTBFIO" hidden="1">SEU Driver by Func #REF!</definedName>
    <definedName name="BExIO8P4YOIMV1JAWVAZ4DO6021M" hidden="1">Addn #REF!</definedName>
    <definedName name="BExIP5D60RQDO1HRB19L6DCT83H4" hidden="1">Addn #REF!</definedName>
    <definedName name="BExIPBNM3CSLE9YV7LOT0R11MJBI" hidden="1">Addn #REF!</definedName>
    <definedName name="BExIQ92Q0519J5MJF4MW49ZAAUV6" hidden="1">SCG Func #REF!</definedName>
    <definedName name="BExIQEM98FHB6XHBDY1JFPRGK4MD" hidden="1">Addn #REF!</definedName>
    <definedName name="BExIQK0GFOIXW53793KMLA7DSQWI" hidden="1">Addn #REF!</definedName>
    <definedName name="BExIQS98Y1Q64V6T2E9KQVFOKVI8" hidden="1">Addn #REF!</definedName>
    <definedName name="BExIQTG93KR7ME8UBCBGVA6APZ6M" hidden="1">SEU Driver by Func #REF!</definedName>
    <definedName name="BExIR9SCR713IFP0WZBGWVXN92JA" hidden="1">SEU Func #REF!</definedName>
    <definedName name="BExIRG2YB6U8XHVW0HAGK8L4KEYV" hidden="1">Addn #REF!</definedName>
    <definedName name="BExIRL0WRAH90TEKQ2PU8MXBVPBM" hidden="1">#REF!</definedName>
    <definedName name="BExIRNVGNU73CEF6ALOGYUNOW0U7" hidden="1">SCG Func #REF!</definedName>
    <definedName name="BExIRVO0QSGCASW0AWUQM10DO92I" hidden="1">Addn #REF!</definedName>
    <definedName name="BExIS0WSQ5Z8QJQFTZYMXQZN5YCN" hidden="1">SEU Driver by Func #REF!</definedName>
    <definedName name="BExIS4YIQALZA992UXXBU4JDFBGM" hidden="1">Addn #REF!</definedName>
    <definedName name="BExISG72A6BHVE3NBQVTYPSLT7KB" hidden="1">Addn #REF!</definedName>
    <definedName name="BExITABBUGATHQ5Y5MAOQP5SH17Q" hidden="1">SEU Func #REF!</definedName>
    <definedName name="BExITARJVCVQ5G6KQDP88RC6QHCY" hidden="1">SEU Driver by Func #REF!</definedName>
    <definedName name="BExITBIGWP0MJPJSN8IZU3RMEAWJ" hidden="1">Addn #REF!</definedName>
    <definedName name="BExITOP7O4BSUW087EKMYLKB4UXR" hidden="1">Addn #REF!</definedName>
    <definedName name="BExIUBXHE3WUI9QDGCGHET2XGDAL" hidden="1">Addn #REF!</definedName>
    <definedName name="BExIV8QOQ84LJ5PXUX5MI80QGD5Q" hidden="1">SEU Driver #REF!</definedName>
    <definedName name="BExIW726IGZYRA6TJ5ZLKE7ABQG8" hidden="1">Addn #REF!</definedName>
    <definedName name="BExIWEJX25D5FZQI9Z7LS76QACOK" hidden="1">SEU Func #REF!</definedName>
    <definedName name="BExIWX4QUS8GZI89PS41C2PO12UH" hidden="1">#REF!</definedName>
    <definedName name="BExIXEYRZT15Z6D54TJWMF3SWCQP" hidden="1">SEU Driver #REF!</definedName>
    <definedName name="BExIXNCWXXNR81ZIR70WT7ST77V6" hidden="1">#REF!</definedName>
    <definedName name="BExIXR95Q2IRU8YKZAQATRN0FWV6" hidden="1">Addn #REF!</definedName>
    <definedName name="BExIXZ1KHL3SNHLFECYBDHKZ6U46" hidden="1">Financial &amp; Non-#REF!</definedName>
    <definedName name="BExIXZXWB0BZMJ1121LAL9FZAMPY" hidden="1">#REF!</definedName>
    <definedName name="BExIXZY37U9ICT1J1TGVVPDR0J6T" hidden="1">Addn #REF!</definedName>
    <definedName name="BExIYBS6OBX000CKF26KUVT6PKXL" hidden="1">[0]!SDGE Func #REF!</definedName>
    <definedName name="BExIYHH6IUOGFPR0AUG0J2X3E6P1" hidden="1">SEU Func #REF!</definedName>
    <definedName name="BExIZ6STDECZVLI5IBZWNWSATJ4K" hidden="1">#REF!</definedName>
    <definedName name="BExIZ7954XTG6TZNHLKX4KDKM9AL" hidden="1">[0]!SDGE Func #REF!</definedName>
    <definedName name="BExIZL6QTBF2FNZRHMADQY6XGJNX" hidden="1">[0]!SDGE Func #REF!</definedName>
    <definedName name="BExJ0K955EICJ1YH4ZJN1EIAPCZU" hidden="1">#REF!</definedName>
    <definedName name="BExKDX3VKK7MG2TKGKAVMP2ALL86" hidden="1">SEU Driver by Func #REF!</definedName>
    <definedName name="BExKESQ2K3X7U1M7WJDWS8NN1TYL" hidden="1">Addn #REF!</definedName>
    <definedName name="BExKF1KFA6ISNT7S5JBN7SJ6HN1G" hidden="1">#REF!</definedName>
    <definedName name="BExKFMZTST3O2X2Y679VNNJ5G5IT" hidden="1">Addn #REF!</definedName>
    <definedName name="BExKFY31TCY75OMUQNG8CGUAAIZH" hidden="1">SEU Func #REF!</definedName>
    <definedName name="BExKGB4BKOPM9LE0VKOE03YHIQQM" hidden="1">[0]!SDGE Func #REF!</definedName>
    <definedName name="BExKGK414LP3SF9H998WCWSOZ2RF" hidden="1">SEU Func Comm by #REF!</definedName>
    <definedName name="BExKGYCEMSXID5NF8FBMWC5E4K2K" hidden="1">SEU Func #REF!</definedName>
    <definedName name="BExKH58LCFIHH716PTTOB278LXGP" hidden="1">SEU Func Area by #REF!</definedName>
    <definedName name="BExKH8DY8MFUAOSM43HQ8ZLUIYDQ" hidden="1">SEU Func Comm by #REF!</definedName>
    <definedName name="BExKHZICQ1E9QB703OWB9P9TA3GE" hidden="1">#REF!</definedName>
    <definedName name="BExKI5I5KMP8GK5LXTIJRDIZI45R" hidden="1">Financial &amp; Non-#REF!</definedName>
    <definedName name="BExKI6PB6I40BP844JARMGLG2SEB" hidden="1">SEU Func Comm by #REF!</definedName>
    <definedName name="BExKIQXJ967YLRAPFPZG794BH5FH" hidden="1">#REF!</definedName>
    <definedName name="BExKJ449OV40VVKF65OXB94QVZRT" hidden="1">[0]!SDGE Func #REF!</definedName>
    <definedName name="BExKJDK7IFNOH6RPBUJFQZKBG9OH" hidden="1">#REF!</definedName>
    <definedName name="BExKJQWAL54M0GRP4G9LT5MZ4OMD" hidden="1">Functional #REF!</definedName>
    <definedName name="BExKJSP190NZYQ5XVLKC55XXONA5" hidden="1">Financial &amp; Non-#REF!</definedName>
    <definedName name="BExKK133OOFMQ7OWQCIX64AAKG2L" hidden="1">Functional #REF!</definedName>
    <definedName name="BExKK2VV978E5BT67CQZMWKW3LM0" hidden="1">SEU Driver #REF!</definedName>
    <definedName name="BExKKKPT0RT08PFXTO1TW4GD4O72" hidden="1">Financial &amp; Non-#REF!</definedName>
    <definedName name="BExKKQ3YKPG0QQ2CCOWY5FOQL6XM" hidden="1">Functional #REF!</definedName>
    <definedName name="BExKL9FUJ2MAP5ZX5Z9FRXDH8NYC" hidden="1">Addn #REF!</definedName>
    <definedName name="BExKM8YAU64ZSHWSTOSVCXXSSCW3" hidden="1">Addn #REF!</definedName>
    <definedName name="BExKML3DLDIN5KIOOVS39URB556K" hidden="1">SEU Driver #REF!</definedName>
    <definedName name="BExKNYOZYS7I7HLZ129C2GRARZ16" hidden="1">Addn #REF!</definedName>
    <definedName name="BExKP7Y39UUGJ27U56FD2ME1KEP8" hidden="1">#REF!</definedName>
    <definedName name="BExKPRKVLJ5V59B8JWBKL52I9LUS" hidden="1">SEU Driver #REF!</definedName>
    <definedName name="BExKQ0F2NKVWWZKV3BGXGP4M2VAB" hidden="1">Financial &amp; Non-#REF!</definedName>
    <definedName name="BExKQ8NVLIT2Y22ECVW8NVPOMRIS" hidden="1">Addn #REF!</definedName>
    <definedName name="BExKR1VTU35AA8MJSWNOC03YM1QJ" hidden="1">Functional #REF!</definedName>
    <definedName name="BExKR8RYW6MVQ90YGUFXYV8L34Y9" hidden="1">Addn #REF!</definedName>
    <definedName name="BExKRWQXIQ0Z9KBXHOCWW79NEIMQ" hidden="1">SEU Driver by Func #REF!</definedName>
    <definedName name="BExKS6N0RWV8M0L0SWKOTCW30V6N" hidden="1">SCG Func #REF!</definedName>
    <definedName name="BExKS73AFX6IOPJ24COHC5Y30145" hidden="1">Addn #REF!</definedName>
    <definedName name="BExKTCLKTZQTBMY9VWLXLV0JMA9G" hidden="1">SCG Func #REF!</definedName>
    <definedName name="BExKTWOHI8PDZ0JPTTE7Q0RFDQ6A" hidden="1">SEU Func Comm by #REF!</definedName>
    <definedName name="BExKU39VGJLLYZIYK7152IIOF3QO" hidden="1">Functional #REF!</definedName>
    <definedName name="BExKU8YVHGSXISXM3VLI5L8DZB9M" hidden="1">Addn #REF!</definedName>
    <definedName name="BExKUBTB0I4XX7MY353FZD37JTT1" hidden="1">Addn #REF!</definedName>
    <definedName name="BExKUCPN5NTM52SNK7EI4BW9SB8G" hidden="1">Addn #REF!</definedName>
    <definedName name="BExKVDVJGVVKQQE2R9K79IPYV84K" hidden="1">Functional #REF!</definedName>
    <definedName name="BExM8ZKH3UP9P5WJASC50S8LP664" hidden="1">Addn #REF!</definedName>
    <definedName name="BExMAJRGSIR6B60AL6WX7A4LRW60" hidden="1">Functional #REF!</definedName>
    <definedName name="BExMAL43YJRRMMRTLS9A2ADQ7ARN" hidden="1">Addn #REF!</definedName>
    <definedName name="BExMAY020KM1KV6VF6ECNR54F8H4" hidden="1">Financial &amp; Non-#REF!</definedName>
    <definedName name="BExMAYWEZTCCJHQMGTDJ1A37YU7A" hidden="1">Addn #REF!</definedName>
    <definedName name="BExMB1QV9QK0ZMI45WS9BP5AFQ6O" hidden="1">SEU Driver by Func #REF!</definedName>
    <definedName name="BExMCGZWH8JESXBU5FKRQLUIGD7H" hidden="1">SEU Func #REF!</definedName>
    <definedName name="BExMCYTRQZAN58T3JVVUKN00G8TA" hidden="1">#REF!</definedName>
    <definedName name="BExMDJ7HH09S5OF6ZSLZ3GNDIQPI" hidden="1">SEU Driver #REF!</definedName>
    <definedName name="BExMDJT23FOO7CHLLHTC90FO8HTA" hidden="1">Addn #REF!</definedName>
    <definedName name="BExMDPY5F5XZH8HO45T0GJBQLNMS" hidden="1">SCG Func #REF!</definedName>
    <definedName name="BExMDUAP2EQI3Q78L0SAFXFLPT4B" hidden="1">Functional #REF!</definedName>
    <definedName name="BExME7MQDJ65NPFDCI9ZJHESAOUO" hidden="1">Functional #REF!</definedName>
    <definedName name="BExMEB88ZSSHONPYPVQVLMI087MN" hidden="1">[0]!SDGE Func #REF!</definedName>
    <definedName name="BExMEBZAZ4NPJIN5YIPCHXTCLUYU" hidden="1">Financial &amp; Non-#REF!</definedName>
    <definedName name="BExMEJ69PEOYTY3JH5Y4HI9K37HM" hidden="1">Addn #REF!</definedName>
    <definedName name="BExMELPVH2A780R1BZF94B61NNLT" hidden="1">Functional #REF!</definedName>
    <definedName name="BExMENTE6VDOIFDN6E9OIT1X7FRI" hidden="1">Financial &amp; Non-#REF!</definedName>
    <definedName name="BExMF577SWU21FLNEOG8Z1LSXW4W" hidden="1">SEU Driver by Func #REF!</definedName>
    <definedName name="BExMFQS24YQ73TYXUC3VX2I26SPH" hidden="1">#REF!</definedName>
    <definedName name="BExMGB5KXY2V8JJBY1BUP25IL7PZ" hidden="1">#REF!</definedName>
    <definedName name="BExMGF7C01Z9U7YMYJAUV3N1M222" hidden="1">Addn #REF!</definedName>
    <definedName name="BExMGOXWQY72Q42XUVNBNJ68SCWL" hidden="1">SEU Func #REF!</definedName>
    <definedName name="BExMGPOYUC1P4H867BRSI49M7XN4" hidden="1">Functional #REF!</definedName>
    <definedName name="BExMGQQSKI22L90LKX7J7R8IJTYN" hidden="1">[0]!SDGE Func #REF!</definedName>
    <definedName name="BExMGS39V91P6N8K89TBHIK11NXN" hidden="1">SCG Func #REF!</definedName>
    <definedName name="BExMH1TVNP5HF1BRYTLXIDDKOZ6S" hidden="1">Addn #REF!</definedName>
    <definedName name="BExMHDO5Q50GZZG66W4JZ17HQPJ6" hidden="1">Addn #REF!</definedName>
    <definedName name="BExMHHPRC496VAFBZBHWJ2Q8RAY2" hidden="1">Addn #REF!</definedName>
    <definedName name="BExMHIM2IX8RUQZ8XXGJRV8VASYM" hidden="1">Addn #REF!</definedName>
    <definedName name="BExMHQ3UNCVIBIXHPQMSNULHFRZJ" hidden="1">#REF!</definedName>
    <definedName name="BExMHZZWCUW2LAKE6DQCGOIO6UNL" hidden="1">SEU Func #REF!</definedName>
    <definedName name="BExMI9VX7UHKIXM5WADK6NYN15DD" hidden="1">SEU Driver by Func #REF!</definedName>
    <definedName name="BExMIFA55ROTS3LTP0KD4HNJ4KNM" hidden="1">Addn #REF!</definedName>
    <definedName name="BExMJLOTJ54L4YM3YNGCNJ05Z06B" hidden="1">#REF!</definedName>
    <definedName name="BExMJXTQCAKQTOWFNWVOYBSD2E3H" hidden="1">Addn #REF!</definedName>
    <definedName name="BExMK7V8LGPSGPADE34UVO11KCDN" hidden="1">Addn #REF!</definedName>
    <definedName name="BExMKQAQ0OOXUQQNP16IW04CB31T" hidden="1">Financial &amp; Non-#REF!</definedName>
    <definedName name="BExML135M2OMCP27UTB2EE8RHL6J" hidden="1">Addn #REF!</definedName>
    <definedName name="BExML4TY6P9PJ1AH1XDQGD5C68F2" hidden="1">#REF!</definedName>
    <definedName name="BExMM0WFG8G3KB0OASCLL5AC0ONW" hidden="1">SEU Func Comm by #REF!</definedName>
    <definedName name="BExMM1HZVEP4G5J4DX615ZSFMQUZ" hidden="1">Functional #REF!</definedName>
    <definedName name="BExMMNTRRKO04772SBFDMS83UJFW" hidden="1">Addn #REF!</definedName>
    <definedName name="BExMMOA1RQU6F8AW993D1AV8FS83" hidden="1">Functional #REF!</definedName>
    <definedName name="BExMNAAZN51CLJDY28X4R17SL7DY" hidden="1">SCG Func #REF!</definedName>
    <definedName name="BExMNB7CXH6Z415JA8NXAQTTWE6F" hidden="1">Functional #REF!</definedName>
    <definedName name="BExMNDAX5P2SPZLWT664PLCI91A1" hidden="1">Functional #REF!</definedName>
    <definedName name="BExMNGWDVOO76VO30FKCO8J0OCCC" hidden="1">SEU Func #REF!</definedName>
    <definedName name="BExMNPAGCU6O5FM90I5DQNXTDLU6" hidden="1">[0]!SDGE Func #REF!</definedName>
    <definedName name="BExMNZS3Y02ZU55HR88AN6OIBHNO" hidden="1">SEU Driver #REF!</definedName>
    <definedName name="BExMO5X7UFE5OT76GT4ZZJOLG4M8" hidden="1">Financial &amp; Non-#REF!</definedName>
    <definedName name="BExMOHM0XU316F0O6JVHM10XKMNM" hidden="1">Addn #REF!</definedName>
    <definedName name="BExMOOSY6RU55NYNTNDFRW0VNJ8R" hidden="1">SCG Func #REF!</definedName>
    <definedName name="BExMP1UCX5RBULDAEQQRH40M55B0" hidden="1">#REF!</definedName>
    <definedName name="BExMPC13DPCNW7JITTX6YD0FA6XQ" hidden="1">Addn #REF!</definedName>
    <definedName name="BExMPP7U4PC4FO9ST6JRYVV57T4W" hidden="1">Financial &amp; Non-#REF!</definedName>
    <definedName name="BExMQ4NLEEZ3RE0WXCQS3UISSFC2" hidden="1">Addn #REF!</definedName>
    <definedName name="BExMQ6ATGDBCHCFPL4LNQH0G3C3Q" hidden="1">SEU Driver #REF!</definedName>
    <definedName name="BExMQJSCDCUXDSNTD1B9LXMPUQ4T" hidden="1">SCG Func #REF!</definedName>
    <definedName name="BExMQRKWQ4GCVSBUJBM4509XR0I6" hidden="1">#REF!</definedName>
    <definedName name="BExMQZDFM6REC1CIHLIWOO0S42A2" hidden="1">SEU Func #REF!</definedName>
    <definedName name="BExMR6EWCY52W01QZQOLBFTR124J" hidden="1">SEU Driver by Func #REF!</definedName>
    <definedName name="BExMRKY9QK5LV0WQSEVF1NEPLY2I" hidden="1">SEU Driver by Func #REF!</definedName>
    <definedName name="BExMRTSGRYVIP5AR6LCTRF8D71KA" hidden="1">Addn #REF!</definedName>
    <definedName name="BExMSEX7XWOZM8GVFKRFEQBGHXOA" hidden="1">SEU Driver by Func #REF!</definedName>
    <definedName name="BExMSKGR674YUIEMWAXOD5HI4J7B" hidden="1">SEU Driver #REF!</definedName>
    <definedName name="BExO60WZVOCTJPE1IXJG0XGYZJNT" hidden="1">SEU Func Area by #REF!</definedName>
    <definedName name="BExO6129YAWMR7HOVBDF4LQNVP66" hidden="1">SEU Driver #REF!</definedName>
    <definedName name="BExO62441253JG7FUJDWJJSMTWPM" hidden="1">SEU Driver #REF!</definedName>
    <definedName name="BExO62PQIHHOY2AMT4DS5R4X2GDE" hidden="1">#REF!</definedName>
    <definedName name="BExO6FG76JG938WZ4VRW3DWP3453" hidden="1">#REF!</definedName>
    <definedName name="BExO6VMUCMFBCMVG250D3SD90Q0P" hidden="1">Addn #REF!</definedName>
    <definedName name="BExO74XBR05Z3OFEINK71ZZNGEIN" hidden="1">[0]!SDGE Func #REF!</definedName>
    <definedName name="BExO7ABJCC5RO5ZRFO3EALA6E26V" hidden="1">SEU Func Area by #REF!</definedName>
    <definedName name="BExO7IPN407OSZ4D26UTUGXWY1L2" hidden="1">Addn #REF!</definedName>
    <definedName name="BExO7QI6R622VVAMNZSEVHADGAW4" hidden="1">SEU Func Area by #REF!</definedName>
    <definedName name="BExO7ZSNWDHCVH0VQ4UKOGZ520HS" hidden="1">SEU Func Comm by #REF!</definedName>
    <definedName name="BExO82SKFIERVB1ZNP4AC82M8YUP" hidden="1">#REF!</definedName>
    <definedName name="BExO8AA9S369RFL3XGH097ZQX2FJ" hidden="1">SEU Driver by Func #REF!</definedName>
    <definedName name="BExO8RYVNYD1T7M7F0JW2TXZLTP3" hidden="1">[0]!SDGE Func #REF!</definedName>
    <definedName name="BExO9504J9X5SXORSOTXW0PT59JX" hidden="1">Financial &amp; Non-#REF!</definedName>
    <definedName name="BExO955HS210TLM0L428N4017JNQ" hidden="1">#REF!</definedName>
    <definedName name="BExO9HAIWSP2HKRMYQK5HSJJRXB5" hidden="1">[0]!SDGE Func #REF!</definedName>
    <definedName name="BExO9JU5FRFZS8VOCWSHGOCNPRUO" hidden="1">SEU Driver #REF!</definedName>
    <definedName name="BExO9TVPELHSSYFNE9H2Q12VARJ8" hidden="1">Functional #REF!</definedName>
    <definedName name="BExOA069IYGEKQJUMRNZAUYGHYEV" hidden="1">Addn #REF!</definedName>
    <definedName name="BExOA24AWI5P528WA2MG9XPJ10L9" hidden="1">Addn #REF!</definedName>
    <definedName name="BExOAN8WWRQQ821CN5CAUAUS1H3H" hidden="1">Addn #REF!</definedName>
    <definedName name="BExOAZZISMSAAP3ZVSJOPBGSEBYJ" hidden="1">Addn #REF!</definedName>
    <definedName name="BExOBDGX77AE6KDSC3Q8QBAKF7OZ" hidden="1">SEU Driver #REF!</definedName>
    <definedName name="BExOBFF4KANUZYUK37E4232RPCZ5" hidden="1">SEU Func Area by #REF!</definedName>
    <definedName name="BExOBPB6HWKPTKGSF2NVW5BFY089" hidden="1">Addn #REF!</definedName>
    <definedName name="BExOBT1YWRS72JU43NBHNLN3MX37" hidden="1">Functional #REF!</definedName>
    <definedName name="BExOCBHLUOJJ3UA543C0845URN9O" hidden="1">#REF!</definedName>
    <definedName name="BExOCI8BCYE5VOS7SW59CHPXQXD3" hidden="1">Functional #REF!</definedName>
    <definedName name="BExOCYKA8C9LCJZ97HE642EHO6MV" hidden="1">#REF!</definedName>
    <definedName name="BExOCZ0IZA0NXKV7K1DZEZBNRTDZ" hidden="1">[0]!SDGE Func #REF!</definedName>
    <definedName name="BExOCZ0J5OGJ1P4AGO1KSRW4EGU9" hidden="1">Addn #REF!</definedName>
    <definedName name="BExOD3YNCD55OGF8FWVKI8E6ZHCX" hidden="1">Addn #REF!</definedName>
    <definedName name="BExODLSK4AXZMT0UQ7308DJ25A3X" hidden="1">Addn #REF!</definedName>
    <definedName name="BExODTVTSFDRYVKXVTZMAYROJNAC" hidden="1">Addn #REF!</definedName>
    <definedName name="BExOEATEHRPAAW59WRPVUXCSXWWM" hidden="1">Financial &amp; Non-#REF!</definedName>
    <definedName name="BExOECBC8K6R5WJMBKLK19FVPEIH" hidden="1">#REF!</definedName>
    <definedName name="BExOESNA0H1NRV4Z3HXFZAV6JNPO" hidden="1">SEU Driver by Func #REF!</definedName>
    <definedName name="BExOEWZU6X5T9E578SELNVKF8IT1" hidden="1">#REF!</definedName>
    <definedName name="BExOF6VWZ97OQ1MXBL3NB7Z9GHAD" hidden="1">SEU Func #REF!</definedName>
    <definedName name="BExOFNINR8MYGMZJAJWXQT3V0DRI" hidden="1">#REF!</definedName>
    <definedName name="BExOFYR5NL8NL19S6KEG4ONIU4H4" hidden="1">SEU Func Comm by #REF!</definedName>
    <definedName name="BExOG106RFCPYHFQJP0S6YDXA8WY" hidden="1">Financial &amp; Non-#REF!</definedName>
    <definedName name="BExOG63K269Z3JX8RAXAOV5RFA6S" hidden="1">SEU Func Comm by #REF!</definedName>
    <definedName name="BExOG8HWP4K3ABV2RW47ERMG54WX" hidden="1">SEU Func #REF!</definedName>
    <definedName name="BExOG8SO9ZNSX3LX33TCRGER0FC5" hidden="1">Addn #REF!</definedName>
    <definedName name="BExOGGL7DY6KAFJ3BT9C5DDB2DMN" hidden="1">#REF!</definedName>
    <definedName name="BExOGUDJ29BYVV2DFL766H2VHS9P" hidden="1">Addn #REF!</definedName>
    <definedName name="BExOGXO35C5VQTEPYOMAXTTGK35G" hidden="1">Functional #REF!</definedName>
    <definedName name="BExOHGUL493OFL92WUO5941UNVAF" hidden="1">#REF!</definedName>
    <definedName name="BExOHJZZKRW8MLWKB8ZPBTDFT1NN" hidden="1">Functional #REF!</definedName>
    <definedName name="BExOJ4XVI6RIYLYK2Z74M5KI02TX" hidden="1">#REF!</definedName>
    <definedName name="BExOJEOL8KHOSO8KJA1RDXFGIAC7" hidden="1">SEU Driver by Func #REF!</definedName>
    <definedName name="BExOJJ6GSDEMS1GWKT2EHSUUP616" hidden="1">Addn #REF!</definedName>
    <definedName name="BExOK5I6MPNO5GXXJQESFQBM82FB" hidden="1">Addn #REF!</definedName>
    <definedName name="BExOKB76IASP45CDFUS9NBC6S8ID" hidden="1">#REF!</definedName>
    <definedName name="BExOKCJURL6UU68VOLAM5OSCNJUV" hidden="1">[0]!SDGE Func #REF!</definedName>
    <definedName name="BExOLEGH73PP7GBMUFDRSXY7QCGF" hidden="1">Addn #REF!</definedName>
    <definedName name="BExOM0C3ZT7OZ02ETIUHWUYMX0RH" hidden="1">#REF!</definedName>
    <definedName name="BExONUPYFRBOE82K597FNCKB2HNV" hidden="1">SEU Func #REF!</definedName>
    <definedName name="BExOOGLMRXXY80EY8PMUW7M6NGBT" hidden="1">Functional #REF!</definedName>
    <definedName name="BExOQAU418SOUHRKKHCQ7XH3N1UG" hidden="1">#REF!</definedName>
    <definedName name="BExQ2YIINOU9OPZUELI88344M3RN" hidden="1">SEU Driver by Func #REF!</definedName>
    <definedName name="BExQ3EZXMYF6SC2MDLM85CBCD7NU" hidden="1">SEU Func #REF!</definedName>
    <definedName name="BExQ3LLAZX8BH6YDVV2IJ97BR385" hidden="1">Addn #REF!</definedName>
    <definedName name="BExQ3VMNX0N9RDUPVIRP8O2P94JM" hidden="1">#REF!</definedName>
    <definedName name="BExQ3XFEYJSJLWP8XJNQY5ER1QTA" hidden="1">Addn #REF!</definedName>
    <definedName name="BExQ3ZTP2E66EKF82DXHNW6OWQVU" hidden="1">Addn #REF!</definedName>
    <definedName name="BExQ4AWYCTIYAGZI30IIHJRMK9QG" hidden="1">SEU Func #REF!</definedName>
    <definedName name="BExQ4CPOM6QGR639Q3KY4ECMC332" hidden="1">SCG Func #REF!</definedName>
    <definedName name="BExQ4F9B38CP2K9VITUCWBF1V0CS" hidden="1">Addn #REF!</definedName>
    <definedName name="BExQ4I9DCQNTO5R0AAS2BVIQ0LU0" hidden="1">Addn #REF!</definedName>
    <definedName name="BExQ4MG9P145QUW5CV2HFKQNQIPD" hidden="1">SCG Func #REF!</definedName>
    <definedName name="BExQ4Q77K0YR2IE6YWVW9WWVOXVJ" hidden="1">Addn #REF!</definedName>
    <definedName name="BExQ4QNIBAMQ3SZ3YUJTHQ453ECA" hidden="1">[0]!SDGE Func #REF!</definedName>
    <definedName name="BExQ50E33GY7AGKBQS7CUT71NA7V" hidden="1">Functional #REF!</definedName>
    <definedName name="BExQ51A9NLA2Z0BHSZ3HH003DUV6" hidden="1">#REF!</definedName>
    <definedName name="BExQ6RBQUCKWWHR49B00BM7NJKBU" hidden="1">SEU Driver #REF!</definedName>
    <definedName name="BExQ7H8Z4JZEKV7DKRN8IR7L8LN4" hidden="1">SEU Driver by Func #REF!</definedName>
    <definedName name="BExQ7M718ZLUNZ31YFPZU417O6AS" hidden="1">Addn #REF!</definedName>
    <definedName name="BExQ7YS7NL71BNL8X2TPIZ4UFABT" hidden="1">SCG Func #REF!</definedName>
    <definedName name="BExQ88OA9QG61T9Y6ICP4LHO80L4" hidden="1">#REF!</definedName>
    <definedName name="BExQ8P082ADH0GHYHNAS5H76LODT" hidden="1">Addn #REF!</definedName>
    <definedName name="BExQ8ZN66PYJPS4NA56Y8ZW76WHA" hidden="1">SEU Driver #REF!</definedName>
    <definedName name="BExQ9KH5NBG3I2WC91XLCXADHCY8" hidden="1">Addn #REF!</definedName>
    <definedName name="BExQ9P9MV7LZESESTQODI5LPS43P" hidden="1">#REF!</definedName>
    <definedName name="BExQ9RYW8PAJJS7C5ROAMSOU24FA" hidden="1">SEU Func #REF!</definedName>
    <definedName name="BExQABQUO054C0TGXGU1E178CJ78" hidden="1">Functional #REF!</definedName>
    <definedName name="BExQAI6W93U5E8GKHSEMYVCOQDTK" hidden="1">Financial &amp; Non-#REF!</definedName>
    <definedName name="BExQAJJDG87VXDZVZ6L4TVFA43G8" hidden="1">Addn #REF!</definedName>
    <definedName name="BExQAX0XGWFG7U8J58T1B6GLBTPQ" hidden="1">Financial &amp; Non-#REF!</definedName>
    <definedName name="BExQAXMHIUFR2SXTYEOXH1IU7FI6" hidden="1">SEU Func #REF!</definedName>
    <definedName name="BExQB7O1191BXM70J8YLKLI37EI7" hidden="1">SEU Func #REF!</definedName>
    <definedName name="BExQBAYQL3L2GL45IPXO9PHQXN1E" hidden="1">Addn #REF!</definedName>
    <definedName name="BExQBB9D8E92R7TZYZR39OAYKBAZ" hidden="1">Financial &amp; Non-#REF!</definedName>
    <definedName name="BExQBIB0AV5H6PRIUIV5BP99WOGP" hidden="1">Addn #REF!</definedName>
    <definedName name="BExQBNEFP57K3WT5RWPEKXN96DSN" hidden="1">Financial &amp; Non-#REF!</definedName>
    <definedName name="BExQBOG43NUN0YPBOQ9ELQJM1KK8" hidden="1">[0]!SDGE Func #REF!</definedName>
    <definedName name="BExQBR56XC5DKOS6VWQSM0V1CNVK" hidden="1">#REF!</definedName>
    <definedName name="BExQBW8N109R7HBQWZ3ITXTT9NHA" hidden="1">Functional #REF!</definedName>
    <definedName name="BExQBWE35QPYV14IAX9WA9PCLLJY" hidden="1">Addn #REF!</definedName>
    <definedName name="BExQBY1CRDVJQUXD8WTG2HO8S4YY" hidden="1">SEU Func #REF!</definedName>
    <definedName name="BExQC1SAIBSAVSD80NWIIEFTRS3Y" hidden="1">Functional #REF!</definedName>
    <definedName name="BExQC4HFIQGF0THKO9JUJ176I5VA" hidden="1">Addn #REF!</definedName>
    <definedName name="BExQC64OAI7X1A7H5G4EY9HZ49MV" hidden="1">#REF!</definedName>
    <definedName name="BExQCE7ZNNHRB6G2DUALPAL71S7T" hidden="1">Functional #REF!</definedName>
    <definedName name="BExQDBHMVN97D3TGXA85E63CUF4N" hidden="1">Functional #REF!</definedName>
    <definedName name="BExQDTBJ9AGB4D3JCXZIKRH2A2D5" hidden="1">Addn #REF!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7Z058RP9Z1NXPNIIVP3UFEX" hidden="1">Addn #REF!</definedName>
    <definedName name="BExQF8PX3T0UZ31CITIWEECBCOAL" hidden="1">Functional #REF!</definedName>
    <definedName name="BExQF9M8VIR56ZOVRGEBOWN7GO00" hidden="1">SEU Func #REF!</definedName>
    <definedName name="BExQFGNXSCIRLDX9X8H4IFN7BU6G" hidden="1">Addn #REF!</definedName>
    <definedName name="BExQFJNSW29Z2GQS47388QSKTAUO" hidden="1">SCG Func #REF!</definedName>
    <definedName name="BExQGCVQ27XJRQKLCQK0I6SYJE7A" hidden="1">Addn #REF!</definedName>
    <definedName name="BExQH3EIE5OI9AO9NWINKTO0YUUD" hidden="1">Addn #REF!</definedName>
    <definedName name="BExQHFJJZ453I91O5R4SDT3R49II" hidden="1">SEU Driver by Func #REF!</definedName>
    <definedName name="BExQHZMB7G35XFLCF1VPENGXTKW0" hidden="1">Addn #REF!</definedName>
    <definedName name="BExQI02KWITK4JLIL36ZOHLBKGOI" hidden="1">SCG Func #REF!</definedName>
    <definedName name="BExQIBRDPH5X5EPOQ8ANRD6ERSRY" hidden="1">SEU Func #REF!</definedName>
    <definedName name="BExQIJP8AMPRS9ZOFYPUX3QT9DCA" hidden="1">Functional #REF!</definedName>
    <definedName name="BExQJCMBSTIP2LZ3JXXJL7FSJSS8" hidden="1">#REF!</definedName>
    <definedName name="BExQJZ3KTKDHMDLW85FULTC2WAOQ" hidden="1">Addn #REF!</definedName>
    <definedName name="BExQK46ZM2Z2JWNYU3EBRZNRK5MJ" hidden="1">Functional #REF!</definedName>
    <definedName name="BExQKE31SV6EH8DAMJ4EKHYJ1P38" hidden="1">Financial &amp; Non-#REF!</definedName>
    <definedName name="BExQLT1AL7DPIH2ZF0N3ZYXJ1GHG" hidden="1">Addn #REF!</definedName>
    <definedName name="BExRZJTMRQ7D3UKMUG3FEBZ9YQQX" hidden="1">Addn #REF!</definedName>
    <definedName name="BExS0CW83OA5EKXM0L8HVKRWC1YA" hidden="1">Financial &amp; Non-#REF!</definedName>
    <definedName name="BExS0XVC7U1OIU7C1GPZRS02K0DW" hidden="1">Addn #REF!</definedName>
    <definedName name="BExS14WZRDFAFITC69DNKWQIIAQF" hidden="1">SEU Func #REF!</definedName>
    <definedName name="BExS15TDWNEFSC2K12R64B21U2ER" hidden="1">Functional #REF!</definedName>
    <definedName name="BExS1HNH5O7LQM1GGJD5FZBHMXIZ" hidden="1">Functional #REF!</definedName>
    <definedName name="BExS1THRUXZ3XVPW1XBQ0VHO9XZG" hidden="1">#REF!</definedName>
    <definedName name="BExS22HGR6D9MS67P2DUB6FX24ME" hidden="1">Addn #REF!</definedName>
    <definedName name="BExS27Q6D7DI1Q7103RY4N5FI5PJ" hidden="1">SEU Func #REF!</definedName>
    <definedName name="BExS2AFAU71CEY0E9IAK4MDRPQDP" hidden="1">SEU Driver #REF!</definedName>
    <definedName name="BExS2L7PYAVKNHNOB8UKRX2OUN1E" hidden="1">Addn #REF!</definedName>
    <definedName name="BExS2LD0JHQATS4KKDF08NLIQEAN" hidden="1">#REF!</definedName>
    <definedName name="BExS3GTXOY2FXN3KKUNPQ3ZKWQYD" hidden="1">Functional #REF!</definedName>
    <definedName name="BExS3IBWQW51YD19V9XINRZFT37D" hidden="1">SCG Func #REF!</definedName>
    <definedName name="BExS5E7O0CG4P3U6O2SO3KUCWN1X" hidden="1">SEU Func Area by #REF!</definedName>
    <definedName name="BExS5P5DSMPM6QC2J47S4OZBSBHC" hidden="1">Addn #REF!</definedName>
    <definedName name="BExS6BBUJZ443Z7JD9XISA4VZKCZ" hidden="1">Addn #REF!</definedName>
    <definedName name="BExS6L7WWB2AY9B9CRX0B8ZY9RA8" hidden="1">SEU Func #REF!</definedName>
    <definedName name="BExS71EJ95OT904Y464LA98EUX0O" hidden="1">SEU Driver #REF!</definedName>
    <definedName name="BExS74ZZJS8RDGXS0N33F8LO0AFI" hidden="1">Addn #REF!</definedName>
    <definedName name="BExS7676U1G43C4AGI7V2CFIXGKK" hidden="1">Addn #REF!</definedName>
    <definedName name="BExS7EQKJUS1O1G09IC8BBF8NRPS" hidden="1">Addn #REF!</definedName>
    <definedName name="BExS7LBYUQW02NWJUC50AL0QB0BC" hidden="1">Financial &amp; Non-#REF!</definedName>
    <definedName name="BExS7YTGMRL7M5AEAHTR6TGX3RR8" hidden="1">SEU Func #REF!</definedName>
    <definedName name="BExS847PDPFPGR9EP7XAP65DFG7M" hidden="1">[0]!SDGE Func #REF!</definedName>
    <definedName name="BExS85UYRGDWA1N1YMZMLPMIHY16" hidden="1">Functional #REF!</definedName>
    <definedName name="BExS8JHZR5RYMXHS2BZ2JA581YEQ" hidden="1">Addn #REF!</definedName>
    <definedName name="BExS8O55M4IV5UFZ5R62V7SLJ794" hidden="1">[0]!SDGE Func #REF!</definedName>
    <definedName name="BExS8YBZRN2SAB1Z0QWD4LTW9TDE" hidden="1">Functional #REF!</definedName>
    <definedName name="BExS92J2YMOU1BT56VOUDKZDW6A0" hidden="1">#REF!</definedName>
    <definedName name="BExS9GBD3ODEHQK243A1KHFPZYXP" hidden="1">Addn #REF!</definedName>
    <definedName name="BExS9MLY4GW7OKN0XXA2VQD67RGS" hidden="1">Addn #REF!</definedName>
    <definedName name="BExSA9360W0NPEKNF7C3CR2BIF43" hidden="1">#REF!</definedName>
    <definedName name="BExSA9JA5S47AC6EN7JNC33559GG" hidden="1">Addn #REF!</definedName>
    <definedName name="BExSAAABPYLIZ3RACZBIINEB79RU" hidden="1">SCG Func #REF!</definedName>
    <definedName name="BExSAJVMJRYEBRP8HQWAPVT0353Z" hidden="1">Addn #REF!</definedName>
    <definedName name="BExSAW5YGBMQXDRHNJ9VPN83LHSB" hidden="1">Functional #REF!</definedName>
    <definedName name="BExSAW5ZRWKHR68VG5SX1JML8SNU" hidden="1">Functional #REF!</definedName>
    <definedName name="BExSAWM3SJ0NQCZI3M5EFF951Z2K" hidden="1">Addn #REF!</definedName>
    <definedName name="BExSB1UZKPUMJUW88VY9HKCP4CFU" hidden="1">SEU Func #REF!</definedName>
    <definedName name="BExSBAP6KF35RVGGDKFOONVUDTGR" hidden="1">SCG Func #REF!</definedName>
    <definedName name="BExSE38VOP5A8ZMOW0LCZQMB29NN" hidden="1">SEU Driver by Func #REF!</definedName>
    <definedName name="BExSEAAHYKQPG6QN01IQZ5CUBS2K" hidden="1">#REF!</definedName>
    <definedName name="BExSEIZETXYIPL1RRGCTK4JXUNP0" hidden="1">Addn #REF!</definedName>
    <definedName name="BExSEV4BF77D27E3QM36R4SX620Q" hidden="1">SEU Func #REF!</definedName>
    <definedName name="BExSF9YBJY4NI59SIYVUVB0RHOF4" hidden="1">Functional #REF!</definedName>
    <definedName name="BExSFKFYRGFMQJN4JIPPK7PMC8LE" hidden="1">Functional #REF!</definedName>
    <definedName name="BExSFSJAMB7T9SL3A6XQO78A30PE" hidden="1">SEU Driver #REF!</definedName>
    <definedName name="BExSFY2ZNJ80BO8WBGH184HA98EK" hidden="1">SEU Func #REF!</definedName>
    <definedName name="BExSG4DJUVP24UH00G6C9BCFI6KA" hidden="1">Addn #REF!</definedName>
    <definedName name="BExSGJ7K26U35ER7JUE8V684SFCE" hidden="1">Financial &amp; Non-#REF!</definedName>
    <definedName name="BExSHBOKDMINRDJ7YNYDLKHU9GYY" hidden="1">[0]!SDGE Func #REF!</definedName>
    <definedName name="BExSHLVF6TPM309S368ESB5ZGZSP" hidden="1">SCG Func #REF!</definedName>
    <definedName name="BExSI4R6BJRHRQC9AWQ19WPYBQDS" hidden="1">Functional #REF!</definedName>
    <definedName name="BExTUGQR5U2JKKM690XNDR2KSDO9" hidden="1">Functional #REF!</definedName>
    <definedName name="BExTVC7NJZ78QFKT4X882RHJ46GJ" hidden="1">SEU Func #REF!</definedName>
    <definedName name="BExTW1DUQNAQI9BU8SWL2ICM9MMF" hidden="1">SEU Func #REF!</definedName>
    <definedName name="BExTW36RCD2KY1OEX83Q1U3Q7VEN" hidden="1">Functional #REF!</definedName>
    <definedName name="BExTWB4LY5OOB9M8R4ZRF0CDR8EK" hidden="1">Financial &amp; Non-#REF!</definedName>
    <definedName name="BExTWFX7M4DNJT01LA4G7CYKCU8O" hidden="1">#REF!</definedName>
    <definedName name="BExTWHVA529RIUNUTJC4YZRSYACS" hidden="1">Financial &amp; Non-#REF!</definedName>
    <definedName name="BExTXCQM8ASRFIRTKNOR4PRO5OQI" hidden="1">Addn #REF!</definedName>
    <definedName name="BExTXFL0HOBZ8ZB5R9T82PYHU5LD" hidden="1">Addn #REF!</definedName>
    <definedName name="BExTXI4TZTK03PE88UETNDSY061P" hidden="1">SEU Func #REF!</definedName>
    <definedName name="BExTXJS8SUGI8GKGKFEGIVUS6NL5" hidden="1">#REF!</definedName>
    <definedName name="BExTXLFIV4QC0KSIFAQHYBBHL6A7" hidden="1">Addn #REF!</definedName>
    <definedName name="BExTXO9YLF9CAC6Q4BUNFXBAI1YL" hidden="1">Financial &amp; Non-#REF!</definedName>
    <definedName name="BExTXSX81QFMW6EWWTT4O5BUXE8O" hidden="1">SEU Func Area by #REF!</definedName>
    <definedName name="BExTY2D1TYFKUGMS9CNKOTKEUAUO" hidden="1">SEU Driver by Func #REF!</definedName>
    <definedName name="BExTY8IBOV0WBKWN39KNO05GJANV" hidden="1">Addn #REF!</definedName>
    <definedName name="BExTYSL89HCHPV90LUSU3GFH5JUK" hidden="1">SEU Func #REF!</definedName>
    <definedName name="BExTYTSE5DS5GVCLLE99W0UOASUK" hidden="1">Addn #REF!</definedName>
    <definedName name="BExTYZS5UD8M7HDR9E0PODKMBZXD" hidden="1">Financial &amp; Non-#REF!</definedName>
    <definedName name="BExTZ6TNMOJ5PDJENKQE96SFGV3P" hidden="1">Functional #REF!</definedName>
    <definedName name="BExTZ9YUXERFPLEVBN6UFJC30OST" hidden="1">Addn #REF!</definedName>
    <definedName name="BExTZEWYX1YUP70BVYTBFGUX1SQE" hidden="1">SEU Driver by Func #REF!</definedName>
    <definedName name="BExU084V35HGS6L43SZTIDZFNNC1" hidden="1">#REF!</definedName>
    <definedName name="BExU0L0SX2FA3UOSERNA0FM3PEIH" hidden="1">Addn #REF!</definedName>
    <definedName name="BExU0Q4A10ERSVP7SWJI6U9PO2NP" hidden="1">Functional #REF!</definedName>
    <definedName name="BExU0S2G1O4WXMP72CEDPOXI142J" hidden="1">Functional #REF!</definedName>
    <definedName name="BExU1D71KFUC0C17OR6QOTK3HJJE" hidden="1">#REF!</definedName>
    <definedName name="BExU1JHM6ANRZOKY36E119FJC4EE" hidden="1">SEU Func #REF!</definedName>
    <definedName name="BExU1MXNQJK6TLTPYNJSJE001XMZ" hidden="1">Addn #REF!</definedName>
    <definedName name="BExU1UA1UGIHTJX2JD11TYO928EW" hidden="1">Functional #REF!</definedName>
    <definedName name="BExU28NRZOCQA8U63F8AUJ1Y7FK3" hidden="1">SEU Driver by Func #REF!</definedName>
    <definedName name="BExU2DWP55J27AU8B8CKOGIVB781" hidden="1">Financial &amp; Non-#REF!</definedName>
    <definedName name="BExU2DWP9UIV3GEL4Y02T4MV2ORF" hidden="1">SCG Func #REF!</definedName>
    <definedName name="BExU2F3W26ICAF3HJW9RPFGOKBR0" hidden="1">SEU Func #REF!</definedName>
    <definedName name="BExU2GB0KSJB3AT77LPHCUOU5GGE" hidden="1">Addn #REF!</definedName>
    <definedName name="BExU2J03V3XKK7J5ZX79DJ0LWT66" hidden="1">Addn #REF!</definedName>
    <definedName name="BExU2KY5O8EK97N17EDEE7A1FHP9" hidden="1">Addn #REF!</definedName>
    <definedName name="BExU31L47ZK7KE115K9FAOPVEQGD" hidden="1">#REF!</definedName>
    <definedName name="BExU3OT6VDS1Z4SCQYLJ3LJM2PR0" hidden="1">Addn #REF!</definedName>
    <definedName name="BExU3UYBXUBGYEE98K4TRVKL7FUB" hidden="1">SEU Func #REF!</definedName>
    <definedName name="BExU43CFUF0V3VK8GVI1Y949580S" hidden="1">#REF!</definedName>
    <definedName name="BExU56LU0ARL1LXF13CWGDIA0IN2" hidden="1">SEU Func #REF!</definedName>
    <definedName name="BExU5D78KSITYXG7VXZWPLK5G4N1" hidden="1">SEU Func Comm by #REF!</definedName>
    <definedName name="BExU6ENRRF42I7NS6GD7E2BA0239" hidden="1">SEU Driver by Func #REF!</definedName>
    <definedName name="BExU6V57YFEF7IX53EO6FG5WUSPF" hidden="1">Addn #REF!</definedName>
    <definedName name="BExU77QEPM7B7KZQXMTBVY6WPI9N" hidden="1">Addn #REF!</definedName>
    <definedName name="BExU7DA1VML3K8MECQFN7LISYU1X" hidden="1">[0]!SDGE Func #REF!</definedName>
    <definedName name="BExU7QM3TKX82E55OPIJYI4ORP5C" hidden="1">SEU Driver #REF!</definedName>
    <definedName name="BExU7TM1QUXVHZ7XMK0634JNVF0L" hidden="1">Addn #REF!</definedName>
    <definedName name="BExU8OMN749NYEAOHVZEJ8P8DMPH" hidden="1">SCG Func #REF!</definedName>
    <definedName name="BExU9NP18YOLSAUDJSCMGUB5Z118" hidden="1">Financial &amp; Non-#REF!</definedName>
    <definedName name="BExUAEINE7CLGS8QF9K19THYYNAW" hidden="1">Addn #REF!</definedName>
    <definedName name="BExUAJM318DD50UGPK19FVC5IXPH" hidden="1">SEU Driver by Func #REF!</definedName>
    <definedName name="BExUAK7MK6RBQT5QZEERWMC3TKOK" hidden="1">#REF!</definedName>
    <definedName name="BExUBMQ291WKF53PLYYX5DET9GEY" hidden="1">Addn #REF!</definedName>
    <definedName name="BExUBPKGJ2HZG9P75M6T3ET52BNI" hidden="1">Financial &amp; Non-#REF!</definedName>
    <definedName name="BExUC20BWOTFQRDYY9IQ2FW6VB71" hidden="1">#REF!</definedName>
    <definedName name="BExUCJOV56HL5GHC911I59CMVU3Y" hidden="1">Addn #REF!</definedName>
    <definedName name="BExUCXBQTG7WOKZJK4UA33YGMSAL" hidden="1">Addn #REF!</definedName>
    <definedName name="BExUD77T5KGV1KMCMJKLTUEIUBOT" hidden="1">#REF!</definedName>
    <definedName name="BExUDHENQG3NPBADHSVALH1OMEQS" hidden="1">Addn #REF!</definedName>
    <definedName name="BExVQLKII6YMTL20HLVTBTSXKPRG" hidden="1">SEU Func #REF!</definedName>
    <definedName name="BExVR1GBDWIUZT0CFSN1CU5XTQHZ" hidden="1">SEU Driver #REF!</definedName>
    <definedName name="BExVRN15PJ1BT548WRJVE7PWW77Q" hidden="1">SEU Driver #REF!</definedName>
    <definedName name="BExVS0O0VVK0BLMC0WX8X4S7H30F" hidden="1">#REF!</definedName>
    <definedName name="BExVSQL9TJX91PI5EL0NPQ663IV1" hidden="1">Financial &amp; Non-#REF!</definedName>
    <definedName name="BExVSVJD23KTXSSLOWR4ELAVFUU4" hidden="1">Addn #REF!</definedName>
    <definedName name="BExVSX6LRY95YK28YB787Z62GSU8" hidden="1">SEU Func Comm by #REF!</definedName>
    <definedName name="BExVTUR2AONP0W51JBNV7ULISXSW" hidden="1">SEU Driver by Func #REF!</definedName>
    <definedName name="BExVVO37O040HEMW9DCWKFR2IZ8X" hidden="1">SCG Func #REF!</definedName>
    <definedName name="BExVVUTVHOGT5W5F5S9FSPT85DME" hidden="1">#REF!</definedName>
    <definedName name="BExVVY4MDQYOKD5KO5OE78CX0FQT" hidden="1">Addn #REF!</definedName>
    <definedName name="BExVW8WZZ8D43QOE36ETTY1C4U0N" hidden="1">Functional #REF!</definedName>
    <definedName name="BExVWG3ZF46Q1Y5LMBY96EBCWCTQ" hidden="1">SCG Func #REF!</definedName>
    <definedName name="BExVXXLTLVPMHQ9YGP6F4NAE8XAF" hidden="1">Addn #REF!</definedName>
    <definedName name="BExVY1Y7IYT1CYLYSQVAOOFYYFEE" hidden="1">Functional #REF!</definedName>
    <definedName name="BExVZ2IIM7NJ0FNJL35T3IPB09RQ" hidden="1">SEU Driver #REF!</definedName>
    <definedName name="BExVZ7B4Y2NRBJYTDLC11BS9VK05" hidden="1">#REF!</definedName>
    <definedName name="BExVZESVRS1MAPCRIBHZSABWSDTM" hidden="1">Addn #REF!</definedName>
    <definedName name="BExVZHY5G2GCUTJC5TLMBRNLC43J" hidden="1">Financial &amp; Non-#REF!</definedName>
    <definedName name="BExW008AIXVYFYRH2P1XAEE5ZU3C" hidden="1">#REF!</definedName>
    <definedName name="BExW0A4CKTF6KCT8SOA5JRPCFGFB" hidden="1">#REF!</definedName>
    <definedName name="BExW0NGKMSQRK2LL1UQP8M6X5NSC" hidden="1">Addn #REF!</definedName>
    <definedName name="BExW0Y3IHF05N34WK2LSEDEKZBI2" hidden="1">SEU Func #REF!</definedName>
    <definedName name="BExW24NI3G8UBLYOJI2IFS2TXOQH" hidden="1">SEU Func Comm by #REF!</definedName>
    <definedName name="BExW2J1E62XAYXRG0MHY22YU9G5N" hidden="1">Addn #REF!</definedName>
    <definedName name="BExW2UFE0VTQ4GMXB3NKWB0MLQS2" hidden="1">Addn #REF!</definedName>
    <definedName name="BExW2UFES6ZEQ4GZO08U2R6SACB5" hidden="1">Functional #REF!</definedName>
    <definedName name="BExW3A0GVMR7W0IG3FAG61PO39UY" hidden="1">Addn #REF!</definedName>
    <definedName name="BExW3L3P8RSX64V6RKZLOXJJQFKC" hidden="1">SCG Func #REF!</definedName>
    <definedName name="BExW3L8ZM2FIDYWWS285ZDN4MQL0" hidden="1">Addn #REF!</definedName>
    <definedName name="BExW444QYWE12XOFBRD40G87G4B6" hidden="1">SEU Driver #REF!</definedName>
    <definedName name="BExW44VT52264L8A2P8TC2AMVSKI" hidden="1">Addn #REF!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#REF!</definedName>
    <definedName name="BExW54E9II3BY15VSHF7D3QBL21K" hidden="1">Financial &amp; Non-#REF!</definedName>
    <definedName name="BExW5852TSTSER7SLK4K2SCHR7OI" hidden="1">SEU Driver by Func #REF!</definedName>
    <definedName name="BExW5DU3OT1XDXRYH812SSKSXGYZ" hidden="1">SEU Func #REF!</definedName>
    <definedName name="BExW5JOFZQ8GVHZD0EYGMA89L796" hidden="1">[0]!SDGE Func #REF!</definedName>
    <definedName name="BExW5KA49ULVKQYGWVHCIO5NLJH7" hidden="1">SEU Func #REF!</definedName>
    <definedName name="BExW6CGDVD0IID1G10TDJ1217F1J" hidden="1">SEU Driver #REF!</definedName>
    <definedName name="BExW78IQJ28QVTSPSF5RYF00RH9O" hidden="1">Addn #REF!</definedName>
    <definedName name="BExW7BTDV3ZL43N2KQOYFU5ZWJA3" hidden="1">Addn #REF!</definedName>
    <definedName name="BExW7O93FSQL8845022ZCTYK15YJ" hidden="1">Addn #REF!</definedName>
    <definedName name="BExW7PWHSLWGW4W6OL1OOBKSRXZW" hidden="1">Addn #REF!</definedName>
    <definedName name="BExW7R3NRPHWT1H6S9GFSWLTPPUX" hidden="1">SEU Func #REF!</definedName>
    <definedName name="BExW7SG4VF01KVUX3XETXJ0WWXBB" hidden="1">SEU Func Comm by #REF!</definedName>
    <definedName name="BExW851AJ4QQF2BY08FCPG1W9TC3" hidden="1">Functional #REF!</definedName>
    <definedName name="BExW8MPWKRBZZMXL13XW0M8MVU6A" hidden="1">#REF!</definedName>
    <definedName name="BExXMMY7K9SSUZ9P15Q89ZHBQCF8" hidden="1">SEU Func Comm by #REF!</definedName>
    <definedName name="BExXMXQMM8TNOSCG4JONY8VFM2EE" hidden="1">Addn #REF!</definedName>
    <definedName name="BExXN0QHOOGNVJHEF6QL4ET2POZD" hidden="1">[0]!SDGE Func #REF!</definedName>
    <definedName name="BExXN2J967PTBZGVGUY8NLKS24TR" hidden="1">Addn #REF!</definedName>
    <definedName name="BExXN6QAKZ8C2F980ATAL486VR2V" hidden="1">SEU Driver by Func #REF!</definedName>
    <definedName name="BExXNBIYGBD8KCL4FI2BMF80ENYA" hidden="1">Addn #REF!</definedName>
    <definedName name="BExXODFQWNNQHXCPLVEYEY4VOBS7" hidden="1">#REF!</definedName>
    <definedName name="BExXOGKYWK9ZP3F4MUJAVZN2JRO7" hidden="1">Addn #REF!</definedName>
    <definedName name="BExXOS9R341ND4H1POY8R4EQJ7SO" hidden="1">#REF!</definedName>
    <definedName name="BExXOV4CEVAER3X96DRN4HH4BZHR" hidden="1">Addn #REF!</definedName>
    <definedName name="BExXPFY5OVLL3K2K90TA90XRYLM6" hidden="1">Addn #REF!</definedName>
    <definedName name="BExXPM8Q4BZDPOJ7U58824CNL7J9" hidden="1">Financial &amp; Non-#REF!</definedName>
    <definedName name="BExXPQAGQFSDEYV65RS08JVXQYYP" hidden="1">SEU Func #REF!</definedName>
    <definedName name="BExXPRHMPBRCHUUJLBSARDLRE22E" hidden="1">Functional #REF!</definedName>
    <definedName name="BExXPV2Z6XDCZ280IE8KLAHDFJA1" hidden="1">Addn #REF!</definedName>
    <definedName name="BExXPZ9ZF0LRZ3ZR6Y1DLV8HTHWV" hidden="1">Addn #REF!</definedName>
    <definedName name="BExXRVM147SVXBLKLP710R2MO5MZ" hidden="1">Functional #REF!</definedName>
    <definedName name="BExXS4R2128DFU2LK3Q08XJ48S42" hidden="1">Addn #REF!</definedName>
    <definedName name="BExXS98VZGW8QG56DGEJHU0JCJJZ" hidden="1">SEU Func #REF!</definedName>
    <definedName name="BExXSH1EUOGXZIWDTB34ZHBBPLMB" hidden="1">Financial &amp; Non-#REF!</definedName>
    <definedName name="BExXSHHIMRQF6S8HC1AZXUGDWXY4" hidden="1">Addn #REF!</definedName>
    <definedName name="BExXT7PP94GE3YW5BGV4U6HWCSPX" hidden="1">SEU Driver #REF!</definedName>
    <definedName name="BExXU7IY0NW19P11Z5YQ9BQIJSF3" hidden="1">Financial &amp; Non-#REF!</definedName>
    <definedName name="BExXUAIVBR3PR1QHJCUT03VW15Z3" hidden="1">#REF!</definedName>
    <definedName name="BExXUCX7X7M52508UFQKPKXBD9HV" hidden="1">[0]!SDGE Func #REF!</definedName>
    <definedName name="BExXUDIQYO3NFEXLUKKBXFGL0I0J" hidden="1">SEU Func #REF!</definedName>
    <definedName name="BExXV1SL2OKDY5I58V7R2CZ6UA1P" hidden="1">Addn #REF!</definedName>
    <definedName name="BExXVYBBSBUSE5YCGR0CV4FQE3PC" hidden="1">Financial &amp; Non-#REF!</definedName>
    <definedName name="BExXW5NLB1XHUSNQW6YWXBK0FT19" hidden="1">Addn #REF!</definedName>
    <definedName name="BExXW93RS0IWAZRQ9SOWQXERPYYZ" hidden="1">Functional #REF!</definedName>
    <definedName name="BExXXC28UJZ8MBCQMEGVPHY4ELL2" hidden="1">Addn #REF!</definedName>
    <definedName name="BExXXLSZ3ABSM127FWVROEVGA4AY" hidden="1">#REF!</definedName>
    <definedName name="BExXXZ52JFPBQNR4WBNEGUSKAOTN" hidden="1">SEU Driver by Func #REF!</definedName>
    <definedName name="BExXYEVFU1HGZQVTNU9QVRVA90FT" hidden="1">Addn #REF!</definedName>
    <definedName name="BExXYT9CBE76MDZW4OQUDY1SEKNE" hidden="1">Functional #REF!</definedName>
    <definedName name="BExXYTK4Y0UMB5113GMQ1F9ETUD2" hidden="1">Addn #REF!</definedName>
    <definedName name="BExXZ3QYMWB5DEHAXEQ77MZ7FIZD" hidden="1">[0]!SDGE Func #REF!</definedName>
    <definedName name="BExXZAXW8F8841455G1F7WXT41AX" hidden="1">[0]!SDGE Func #REF!</definedName>
    <definedName name="BExXZNDLULS7L6GBKG9RU9OGHK9B" hidden="1">Addn #REF!</definedName>
    <definedName name="BExXZWO3RC1R45A9M41GS6LPG2YW" hidden="1">Addn #REF!</definedName>
    <definedName name="BExXZZTG1JTLYWJOFNYTGR4LALK3" hidden="1">Addn #REF!</definedName>
    <definedName name="BExY0C3TNRDQV0J5SI0Q7GLE70KV" hidden="1">Addn #REF!</definedName>
    <definedName name="BExY0DG9VW15FF7OROMAE5SYW4D5" hidden="1">Addn #REF!</definedName>
    <definedName name="BExY0ECOZIOI49PB8W7AR8VPFOVW" hidden="1">#REF!</definedName>
    <definedName name="BExY0PL7UNAVZO1W5HALLPRU9V5X" hidden="1">#REF!</definedName>
    <definedName name="BExY28VU0NLLDWJFKP6DNWTZ559K" hidden="1">[0]!SDGE Func #REF!</definedName>
    <definedName name="BExY2BVVO6QDY0L06G3J0MSGEXD8" hidden="1">[0]!SDGE Func #REF!</definedName>
    <definedName name="BExY2EKSYYHFY4AFZ300ZXMLRXQY" hidden="1">Financial &amp; Non-#REF!</definedName>
    <definedName name="BExY2NKIEE5SPBOV26RNCSKNGTME" hidden="1">Addn #REF!</definedName>
    <definedName name="BExY2NKIMXF1J464XZ175PYA8LDM" hidden="1">SEU Func #REF!</definedName>
    <definedName name="BExY36AXKUMLUKD2VOB5XR70DGDI" hidden="1">SEU Func #REF!</definedName>
    <definedName name="BExY3SXH7FESHTF7PBA3OYIXDH41" hidden="1">#REF!</definedName>
    <definedName name="BExY3WZ2QMSYT0BFBVQJIAPCHAQ1" hidden="1">Addn #REF!</definedName>
    <definedName name="BExY3ZO5J0Z7QKACQUINFDZTRS77" hidden="1">Addn #REF!</definedName>
    <definedName name="BExY48TCAQ2A1XRZ3RVHC0U8VYKQ" hidden="1">SEU Func Comm by #REF!</definedName>
    <definedName name="BExY58MMH9D4SBZCD1RWGTYBRDM8" hidden="1">#REF!</definedName>
    <definedName name="BExY5I7UKXBU395LXGBYD7PJ7IH3" hidden="1">SEU Func #REF!</definedName>
    <definedName name="BExY60SU3PW0FE2YOFC1CR5A86CH" hidden="1">SEU Driver #REF!</definedName>
    <definedName name="BExY63SR27VPDZPXZK9KJCGTZ4TC" hidden="1">Addn #REF!</definedName>
    <definedName name="BExY65LH73RB4VC5HW4RHGQ2KU8G" hidden="1">#REF!</definedName>
    <definedName name="BExY65LHY7ALMYBRAOKCXSFRLNEE" hidden="1">Addn #REF!</definedName>
    <definedName name="BExZJQJI3TXMZTVPYBBJ0JI1C5LL" hidden="1">#REF!</definedName>
    <definedName name="BExZKA64CRCRYCU4JL6TH6AWM96S" hidden="1">Addn #REF!</definedName>
    <definedName name="BExZKCPZD3M8NAZFUDJRYJ5OTIVJ" hidden="1">Functional #REF!</definedName>
    <definedName name="BExZKR3TTP07CE2NJKPT664GAJBL" hidden="1">Addn #REF!</definedName>
    <definedName name="BExZL1LBSYTGVKE79Y97OBLA0SV6" hidden="1">SEU Driver #REF!</definedName>
    <definedName name="BExZLBC2PT5BA4MTL92QWIJ2AGNH" hidden="1">SCG Func #REF!</definedName>
    <definedName name="BExZLUD4NEJMBSGQ93R045ELX10G" hidden="1">SEU Driver #REF!</definedName>
    <definedName name="BExZLX7QQ1MWG33LCZU8LVADH6MW" hidden="1">Addn #REF!</definedName>
    <definedName name="BExZM07LCOTZXP3AS4WC2J3NTE7P" hidden="1">SCG Func #REF!</definedName>
    <definedName name="BExZM7JVUMCAARUACRX7Z54WSG33" hidden="1">SEU Driver by Func #REF!</definedName>
    <definedName name="BExZMIN2YY9W3WI8OAVQ37PKQZXZ" hidden="1">SCG Func #REF!</definedName>
    <definedName name="BExZMQKY0YONB7YBTBQZH62T9MSU" hidden="1">[0]!SDGE Func #REF!</definedName>
    <definedName name="BExZMQVWL07SCJOOFZWV45W59W8P" hidden="1">Addn #REF!</definedName>
    <definedName name="BExZMXXD1Y91UP1BZXET9AXX4JII" hidden="1">Addn #REF!</definedName>
    <definedName name="BExZN3X5WR9FLDRBMX48BRRVYSL4" hidden="1">Functional #REF!</definedName>
    <definedName name="BExZNI0B4ZBV0GKJNGZKFKJP5RSC" hidden="1">Addn #REF!</definedName>
    <definedName name="BExZNSN8EOTXU3NPY0CH5POL7VHK" hidden="1">[0]!SDGE Func #REF!</definedName>
    <definedName name="BExZO0FQOS0A6MKLLZK71QNUN7MD" hidden="1">#REF!</definedName>
    <definedName name="BExZO64RDT6SCKXP96BLAVKAG3PC" hidden="1">Financial &amp; Non-#REF!</definedName>
    <definedName name="BExZOHYVOLL7CEQKABKO256H0X5I" hidden="1">SEU Func #REF!</definedName>
    <definedName name="BExZOKYRP68DOEIM61IGQ1DB8P4J" hidden="1">Addn #REF!</definedName>
    <definedName name="BExZP0UN89BUO3PISTBCWGLIZFUK" hidden="1">#REF!</definedName>
    <definedName name="BExZPEC5D2VVMMZUD002LXWG8LR9" hidden="1">#REF!</definedName>
    <definedName name="BExZPJ4S0GP2IXQ7LAPLCWMFWZ3Q" hidden="1">Addn #REF!</definedName>
    <definedName name="BExZPL8B3I1BIDUU7TG45FWCOYDZ" hidden="1">Addn #REF!</definedName>
    <definedName name="BExZPPVI1XTMHMZCVAPNZF9PF7DJ" hidden="1">#REF!</definedName>
    <definedName name="BExZPW0QM46H23LHKN8SUH8HX6MW" hidden="1">SEU Driver #REF!</definedName>
    <definedName name="BExZQ85NBN2EU2ZRQLIZ0PVW0MYW" hidden="1">#REF!</definedName>
    <definedName name="BExZQ8R77M02QC6H0KAB5KDZXXUB" hidden="1">Addn #REF!</definedName>
    <definedName name="BExZQAURJGFEVTH5WDUKCLX5OG4A" hidden="1">SEU Driver by Func #REF!</definedName>
    <definedName name="BExZQBAVLSDITVZABQBUSIONFI27" hidden="1">SEU Func Area by #REF!</definedName>
    <definedName name="BExZQI1P0I178HRXOOPNWFAS2VIA" hidden="1">Addn #REF!</definedName>
    <definedName name="BExZQIHZQHMHTKFP59DZJH4ZZZ8M" hidden="1">Financial &amp; Non-#REF!</definedName>
    <definedName name="BExZQP8NTJXT3ICCJ063MLH8R2DJ" hidden="1">Addn #REF!</definedName>
    <definedName name="BExZQQ50WUMM8VB4VUHAS899QSKM" hidden="1">Functional #REF!</definedName>
    <definedName name="BExZQQLACR36QE2H9QLJIMC6DKUF" hidden="1">Addn #REF!</definedName>
    <definedName name="BExZQTL645FGXAGZN3H0JZRQ7LUR" hidden="1">#REF!</definedName>
    <definedName name="BExZRE478DWX5VCA7IGKSI1B7GXR" hidden="1">#REF!</definedName>
    <definedName name="BExZRHK6WKHBZAZ1OYTJ21PDV8ZA" hidden="1">[0]!SDGE Func #REF!</definedName>
    <definedName name="BExZSK81EL5HVZ4OMYKFQTE2AHH7" hidden="1">SCG Func #REF!</definedName>
    <definedName name="BExZSMBLFJUAETWYUF2BWVQLJY3M" hidden="1">Addn #REF!</definedName>
    <definedName name="BExZTCJLBH274W38QM1V5VGUDMCW" hidden="1">Additional Information #REF!</definedName>
    <definedName name="BExZUMEF5J9HDYPW4B9JV6QZPKSU" hidden="1">#REF!</definedName>
    <definedName name="BExZVLREJY54J4EBQ1LYNA2L5TBI" hidden="1">#REF!</definedName>
    <definedName name="BExZW6QPLD8LO3MT3M2K30BRWMDD" hidden="1">Addn #REF!</definedName>
    <definedName name="BExZWB8JK798ELJ571MPH730R8L2" hidden="1">Addn #REF!</definedName>
    <definedName name="BExZWF4UI7RVJ13R324EGACALMPV" hidden="1">SEU Func #REF!</definedName>
    <definedName name="BExZWMXBV8BPWJ3LCUYF7NKKPVOD" hidden="1">Addn #REF!</definedName>
    <definedName name="BExZXBSVAPBHW1XT1TBS81NYDSMU" hidden="1">SEU Driver by Func #REF!</definedName>
    <definedName name="BExZXC901CXXL8R9X8S9WEQN00CY" hidden="1">[0]!SDGE Func #REF!</definedName>
    <definedName name="BExZXFJNR29TXZ23G7D8IOQKJC6N" hidden="1">#REF!</definedName>
    <definedName name="BExZXW12MHM5C60916XT6CZRSL4I" hidden="1">SEU Func #REF!</definedName>
    <definedName name="BExZY0Z27CDKC1VBMKTHN76QQ5HH" hidden="1">SEU Func #REF!</definedName>
    <definedName name="BExZY2MHNMJG69CJQF6CLG6X4FGQ" hidden="1">Addn #REF!</definedName>
    <definedName name="BExZYTLJPA30ZEL7XLOBQL25QCR9" hidden="1">Addn #REF!</definedName>
    <definedName name="BExZZ06XR7L2B6NK62DRT95GUSPY" hidden="1">Addn #REF!</definedName>
    <definedName name="BExZZ8FJDLK9Y296DUJ16REILSZN" hidden="1">SEU Driver #REF!</definedName>
    <definedName name="BExZZSYK2WCS5ZY430FJ0E56O3BG" hidden="1">SCG Func #REF!</definedName>
    <definedName name="BFEE">#REF!</definedName>
    <definedName name="BG_Del" hidden="1">15</definedName>
    <definedName name="BG_Ins" hidden="1">4</definedName>
    <definedName name="BG_Mod" hidden="1">6</definedName>
    <definedName name="bighorn">#REF!</definedName>
    <definedName name="Bill">#REF!</definedName>
    <definedName name="BillDeterm">#REF!</definedName>
    <definedName name="bl">#REF!</definedName>
    <definedName name="BLAH">#REF!</definedName>
    <definedName name="BMARGIN_1">#REF!</definedName>
    <definedName name="BMARGIN_12">#REF!</definedName>
    <definedName name="BMARGIN_2">#REF!</definedName>
    <definedName name="BMARGIN_3">#REF!</definedName>
    <definedName name="BMARGIN_4">#REF!</definedName>
    <definedName name="BMARGIN_5">#REF!</definedName>
    <definedName name="BMARGIN_6">#REF!</definedName>
    <definedName name="BMARGIN_7">#REF!</definedName>
    <definedName name="BMARGIN_8">#REF!</definedName>
    <definedName name="BMARGIN_9">#REF!</definedName>
    <definedName name="Bonus_Depreciation">#REF!</definedName>
    <definedName name="BonusDepr">#REF!</definedName>
    <definedName name="BonusDepr_year">#REF!</definedName>
    <definedName name="bonusdeprmesq">#REF!</definedName>
    <definedName name="BookLife">#REF!</definedName>
    <definedName name="BORDER">#REF!</definedName>
    <definedName name="BORRAR">#REF!</definedName>
    <definedName name="BPS_2004_AAA_999_BASEAMT">#REF!</definedName>
    <definedName name="BS">#REF!</definedName>
    <definedName name="BS_1">#REF!</definedName>
    <definedName name="BS_2">#REF!</definedName>
    <definedName name="BS_3">#REF!</definedName>
    <definedName name="BS_4">#REF!</definedName>
    <definedName name="BSAcct">#REF!</definedName>
    <definedName name="BSBal">#REF!</definedName>
    <definedName name="BSDesc">#REF!</definedName>
    <definedName name="bsentity">#REF!</definedName>
    <definedName name="Bsheet">#REF!</definedName>
    <definedName name="BSLIN">#REF!</definedName>
    <definedName name="Btu">#REF!</definedName>
    <definedName name="Btu_Factor">#REF!</definedName>
    <definedName name="BU">#REF!</definedName>
    <definedName name="BUD">#REF!</definedName>
    <definedName name="budget">#REF!</definedName>
    <definedName name="Budget_Outlook_Analysis">#REF!</definedName>
    <definedName name="C_">#REF!</definedName>
    <definedName name="CA">#REF!</definedName>
    <definedName name="CALC">#REF!</definedName>
    <definedName name="CAMB">#REF!</definedName>
    <definedName name="CANADA_GROSSUP">#REF!</definedName>
    <definedName name="cancelar">#REF!</definedName>
    <definedName name="Cap_Structure">#REF!</definedName>
    <definedName name="CAP_V1">#REF!</definedName>
    <definedName name="CAPACITY">#REF!</definedName>
    <definedName name="capacity_factor">#REF!</definedName>
    <definedName name="capacity_price">#REF!</definedName>
    <definedName name="Capcost">#REF!</definedName>
    <definedName name="CapEsc">#REF!</definedName>
    <definedName name="CAPEX_Sales_Tax_Rate">#REF!</definedName>
    <definedName name="CAPEX_Total_Levered">#REF!</definedName>
    <definedName name="CAPEX_Total_Unlevered">#REF!</definedName>
    <definedName name="CAPEX_Unlevered_Monthly_Schedule">#REF!</definedName>
    <definedName name="capexentity">#REF!</definedName>
    <definedName name="CAPINT">#REF!</definedName>
    <definedName name="CapIntRate">#REF!</definedName>
    <definedName name="capitalizedinterest">#REF!</definedName>
    <definedName name="CAPRAT">#REF!</definedName>
    <definedName name="capt_tarifa">#REF!</definedName>
    <definedName name="CARE">#REF!</definedName>
    <definedName name="CARE_Update">#REF!</definedName>
    <definedName name="CARE02">#REF!</definedName>
    <definedName name="Cash">#REF!</definedName>
    <definedName name="Cash_Flow_10_years">#REF!</definedName>
    <definedName name="Cash_Flow_2001">#REF!</definedName>
    <definedName name="Cash_Flow_2001_2006">#REF!</definedName>
    <definedName name="Cash_Flow_5year">#REF!</definedName>
    <definedName name="Cash_Flow_Analysis">#REF!</definedName>
    <definedName name="Cash_Flow_Budget">#REF!</definedName>
    <definedName name="Cash_Flow_Monthly">#REF!</definedName>
    <definedName name="Cash_Flow_Outlook">#REF!</definedName>
    <definedName name="CAT.251">#REF!</definedName>
    <definedName name="CAT.254">#REF!</definedName>
    <definedName name="CAT.255">#REF!</definedName>
    <definedName name="CAT.267">#REF!</definedName>
    <definedName name="CAT151COFTE">#REF!</definedName>
    <definedName name="CAT151COHR">#REF!</definedName>
    <definedName name="CAT151CON">#REF!</definedName>
    <definedName name="CAT151CONHR">#REF!</definedName>
    <definedName name="CAT151LAB">#REF!</definedName>
    <definedName name="CAT151NL">#REF!</definedName>
    <definedName name="CAT152COFTE">#REF!</definedName>
    <definedName name="CAT152COHR">#REF!</definedName>
    <definedName name="CAT152CON">#REF!</definedName>
    <definedName name="CAT152CONHR">#REF!</definedName>
    <definedName name="CAT152LAB">#REF!</definedName>
    <definedName name="CAT152NL">#REF!</definedName>
    <definedName name="CAT153COFTE">#REF!</definedName>
    <definedName name="CAT153COHR">#REF!</definedName>
    <definedName name="CAT153CON">#REF!</definedName>
    <definedName name="CAT153CONHR">#REF!</definedName>
    <definedName name="CAT153LAB">#REF!</definedName>
    <definedName name="CAT153NL">#REF!</definedName>
    <definedName name="CAT156COFTE">#REF!</definedName>
    <definedName name="CAT156COHR">#REF!</definedName>
    <definedName name="CAT156CON">#REF!</definedName>
    <definedName name="CAT156CONHR">#REF!</definedName>
    <definedName name="CAT156LAB">#REF!</definedName>
    <definedName name="CAT156NL">#REF!</definedName>
    <definedName name="CAT160COFTE">#REF!</definedName>
    <definedName name="CAT160COHR">#REF!</definedName>
    <definedName name="CAT160CON">#REF!</definedName>
    <definedName name="CAT160CONHR">#REF!</definedName>
    <definedName name="CAT160LAB">#REF!</definedName>
    <definedName name="CAT160NL">#REF!</definedName>
    <definedName name="CAT161COFTE">#REF!</definedName>
    <definedName name="CAT161COHR">#REF!</definedName>
    <definedName name="CAT161CON">#REF!</definedName>
    <definedName name="CAT161CONHR">#REF!</definedName>
    <definedName name="CAT161LAB">#REF!</definedName>
    <definedName name="CAT161NL">#REF!</definedName>
    <definedName name="CAT165COFTE">#REF!</definedName>
    <definedName name="CAT165COHR">#REF!</definedName>
    <definedName name="CAT165CON">#REF!</definedName>
    <definedName name="CAT165CONHR">#REF!</definedName>
    <definedName name="CAT165LAB">#REF!</definedName>
    <definedName name="CAT165NL">#REF!</definedName>
    <definedName name="CAT173COFTE">#REF!</definedName>
    <definedName name="CAT173COHR">#REF!</definedName>
    <definedName name="CAT173CON">#REF!</definedName>
    <definedName name="CAT173CONHR">#REF!</definedName>
    <definedName name="CAT173LAB">#REF!</definedName>
    <definedName name="CAT173NL">#REF!</definedName>
    <definedName name="CAT252COFTE">#REF!</definedName>
    <definedName name="CAT252COHR">#REF!</definedName>
    <definedName name="CAT252CON">#REF!</definedName>
    <definedName name="CAT252CONHR">#REF!</definedName>
    <definedName name="CAT252LAB">#REF!</definedName>
    <definedName name="CAT252NL">#REF!</definedName>
    <definedName name="CAT253COFTE">#REF!</definedName>
    <definedName name="CAT253COHR">#REF!</definedName>
    <definedName name="CAT253CON">#REF!</definedName>
    <definedName name="CAT253CONHR">#REF!</definedName>
    <definedName name="CAT253LAB">#REF!</definedName>
    <definedName name="CAT253NL">#REF!</definedName>
    <definedName name="CAT255COFTE">#REF!</definedName>
    <definedName name="CAT255COHR">#REF!</definedName>
    <definedName name="CAT255CON">#REF!</definedName>
    <definedName name="CAT255CONHR">#REF!</definedName>
    <definedName name="CAT255LAB">#REF!</definedName>
    <definedName name="CAT255NL">#REF!</definedName>
    <definedName name="category">#REF!</definedName>
    <definedName name="CATI">#REF!</definedName>
    <definedName name="CATI_2">#REF!</definedName>
    <definedName name="caulking">#REF!</definedName>
    <definedName name="CBMultiplier">#REF!</definedName>
    <definedName name="CBWorkbookPriority" hidden="1">-21190210</definedName>
    <definedName name="CC">#REF!</definedName>
    <definedName name="CCA">#REF!</definedName>
    <definedName name="cccc" hidden="1">{"variance_page",#N/A,FALSE,"template"}</definedName>
    <definedName name="ccccc">#REF!</definedName>
    <definedName name="ccccccc" hidden="1">{"SourcesUses",#N/A,TRUE,#N/A;"TransOverview",#N/A,TRUE,"CFMODEL"}</definedName>
    <definedName name="ccccccccccccc">#REF!</definedName>
    <definedName name="cccccccccccccc">#REF!</definedName>
    <definedName name="ccccccccccccccc" hidden="1">{"SourcesUses",#N/A,TRUE,"FundsFlow";"TransOverview",#N/A,TRUE,"FundsFlow"}</definedName>
    <definedName name="ccccccccccccccccccccccc">[0]!ccccccccccccccccccccccc</definedName>
    <definedName name="CCMAP">#REF!</definedName>
    <definedName name="CCSI">#REF!</definedName>
    <definedName name="CCSI_AMTS">#REF!</definedName>
    <definedName name="CEDCRED">#REF!</definedName>
    <definedName name="CEDDEUDAS">#REF!</definedName>
    <definedName name="CEI_Info1" hidden="1">#REF!</definedName>
    <definedName name="CELE">#REF!</definedName>
    <definedName name="CEMADRTA">#REF!</definedName>
    <definedName name="centralAC">#REF!</definedName>
    <definedName name="CF_2">#REF!</definedName>
    <definedName name="CF_3">#REF!</definedName>
    <definedName name="CF_4">#REF!</definedName>
    <definedName name="CFCA_BMS">#REF!</definedName>
    <definedName name="CFCA_BMS_Mo">#REF!</definedName>
    <definedName name="CFCA_NTN">#REF!</definedName>
    <definedName name="cfentity">#REF!</definedName>
    <definedName name="CG_Eligibility_Percentage">#REF!</definedName>
    <definedName name="ch">#REF!</definedName>
    <definedName name="CHANGES">#REF!</definedName>
    <definedName name="Chart">"Chart 3"</definedName>
    <definedName name="CHECK">#REF!</definedName>
    <definedName name="ChileanGaap_Balance">#REF!</definedName>
    <definedName name="ChileanGaap_Estado">#REF!</definedName>
    <definedName name="ChileanGaap_Flujo">#REF!</definedName>
    <definedName name="CHOICE">#REF!</definedName>
    <definedName name="CI_Consumables_Cost">#REF!</definedName>
    <definedName name="CIA">#REF!</definedName>
    <definedName name="cias">#REF!</definedName>
    <definedName name="ciass">#REF!</definedName>
    <definedName name="CIBANCOS">#REF!</definedName>
    <definedName name="CINPUT">#REF!</definedName>
    <definedName name="CIPDC_EP">#REF!</definedName>
    <definedName name="CITCS">#REF!</definedName>
    <definedName name="Class_Life_ADR">#REF!</definedName>
    <definedName name="Class_Life_MACRS">#REF!</definedName>
    <definedName name="Clendon">#REF!</definedName>
    <definedName name="CLIENT">#REF!</definedName>
    <definedName name="Closed1">#REF!</definedName>
    <definedName name="Closed2">#REF!</definedName>
    <definedName name="closing_date">#REF!</definedName>
    <definedName name="CoCode">#REF!</definedName>
    <definedName name="cod_flujo">#REF!</definedName>
    <definedName name="Cog_G_30">#REF!</definedName>
    <definedName name="Col_ABC">#REF!</definedName>
    <definedName name="Colorado_WP_for">#REF!</definedName>
    <definedName name="COLUMNA">#REF!</definedName>
    <definedName name="ComAFUDC">#REF!</definedName>
    <definedName name="Combustion_Inspection_Hours">#REF!</definedName>
    <definedName name="Combustion_Inspection_Starts">#REF!</definedName>
    <definedName name="COMEDOR">#REF!</definedName>
    <definedName name="Commercial_Rev_Growth">#REF!</definedName>
    <definedName name="comp">#REF!</definedName>
    <definedName name="Company">#REF!</definedName>
    <definedName name="Company_All">#REF!</definedName>
    <definedName name="CompanyA">#REF!</definedName>
    <definedName name="CompanyColumn">#REF!</definedName>
    <definedName name="CompanyList">#REF!</definedName>
    <definedName name="CompanyStart">#REF!</definedName>
    <definedName name="COMPUT">#REF!</definedName>
    <definedName name="COMPUT2">#REF!</definedName>
    <definedName name="ConsolidatedRange">#REF!</definedName>
    <definedName name="ConsolidationRange">#REF!</definedName>
    <definedName name="CONSTPROC">#REF!</definedName>
    <definedName name="ConstructionBegins">#REF!</definedName>
    <definedName name="ConstructionEnds">#REF!</definedName>
    <definedName name="CONSULTA">#REF!</definedName>
    <definedName name="Contingency">#REF!</definedName>
    <definedName name="Contingency2">#REF!</definedName>
    <definedName name="Contingency3">#REF!</definedName>
    <definedName name="ContOH">#REF!</definedName>
    <definedName name="Control">#REF!</definedName>
    <definedName name="Copy_of_Circuit_distance_crosstab">#REF!</definedName>
    <definedName name="Copy_of_Copy_of_Circuit_distance_crosstab_Tax_rpt_2010">#REF!</definedName>
    <definedName name="CORE_CST">#REF!</definedName>
    <definedName name="CoreCI">#REF!</definedName>
    <definedName name="CORP">#REF!</definedName>
    <definedName name="CORPTAX_DATAMAPDEFINITIONS_DataMap_1" hidden="1">#REF!</definedName>
    <definedName name="CORPTAX_DATAMAPDEFINITIONS_DataMap_2" hidden="1">#REF!</definedName>
    <definedName name="Cory">#REF!</definedName>
    <definedName name="COS">#REF!</definedName>
    <definedName name="COSRRMA">#REF!</definedName>
    <definedName name="cost">#REF!</definedName>
    <definedName name="Cost_of_Long_Term_Debt">#REF!</definedName>
    <definedName name="COSTAX">#REF!</definedName>
    <definedName name="COSTO">#REF!</definedName>
    <definedName name="costofcommon">#REF!</definedName>
    <definedName name="costofdebt">#REF!</definedName>
    <definedName name="costofpreferred">#REF!</definedName>
    <definedName name="COSTPLUS">#REF!</definedName>
    <definedName name="Costs">#REF!</definedName>
    <definedName name="COSTTYPE">#REF!,#REF!</definedName>
    <definedName name="Covenants">#REF!</definedName>
    <definedName name="CPC">#REF!</definedName>
    <definedName name="CPI">#REF!</definedName>
    <definedName name="CPI_factors">#REF!</definedName>
    <definedName name="CPUC_elec_gas">#REF!,#REF!,#REF!,#REF!,#REF!,#REF!,#REF!,#REF!,#REF!,#REF!,#REF!,#REF!</definedName>
    <definedName name="CPUC_OP_MARGIN">#REF!,#REF!,#REF!,#REF!,#REF!,#REF!,#REF!,#REF!,#REF!,#REF!,#REF!,#REF!</definedName>
    <definedName name="cpuerto">#REF!</definedName>
    <definedName name="CreditRating">#REF!</definedName>
    <definedName name="CreditStats" hidden="1">#REF!</definedName>
    <definedName name="_xlnm.Criteria">#REF!</definedName>
    <definedName name="criteria_dc_date">#REF!</definedName>
    <definedName name="criteria_dc_username">#REF!</definedName>
    <definedName name="criteria_e1_date">#REF!</definedName>
    <definedName name="criteria_e1_text">#REF!</definedName>
    <definedName name="criteria_e1_username">#REF!</definedName>
    <definedName name="Criteria_MI">#REF!</definedName>
    <definedName name="CSHFLW">#REF!</definedName>
    <definedName name="CSIPDC_EP">#REF!</definedName>
    <definedName name="CTG_Misc_Spares_Cost">#REF!</definedName>
    <definedName name="CTHRS">#REF!</definedName>
    <definedName name="CURR">#REF!</definedName>
    <definedName name="CurrencyList">#REF!</definedName>
    <definedName name="current">#REF!</definedName>
    <definedName name="CurrentDimensionReference">#REF!</definedName>
    <definedName name="CurrentMo">#REF!,#REF!,#REF!,#REF!,#REF!,#REF!,#REF!,#REF!,#REF!,#REF!,#REF!,#REF!,#REF!,#REF!,#REF!,#REF!,#REF!,#REF!,#REF!</definedName>
    <definedName name="CurrentMonth">#REF!,#REF!,#REF!,#REF!,#REF!,#REF!,#REF!,#REF!,#REF!,#REF!,#REF!,#REF!,#REF!,#REF!,#REF!,#REF!,#REF!,#REF!,#REF!</definedName>
    <definedName name="CurrentRangeName" hidden="1">#REF!</definedName>
    <definedName name="Curtailment_Merchant">#REF!</definedName>
    <definedName name="Curtailment_PPA_Pre">#REF!</definedName>
    <definedName name="Curtailment_PPA1">#REF!</definedName>
    <definedName name="Curtailment_PPA2">#REF!</definedName>
    <definedName name="Curtailment_PPA3">#REF!</definedName>
    <definedName name="Curve">#N/A</definedName>
    <definedName name="Curve_Value">#N/A</definedName>
    <definedName name="curve_value2">[0]!curve_value2</definedName>
    <definedName name="cushion">#REF!</definedName>
    <definedName name="Cushion_BV">#REF!</definedName>
    <definedName name="Cushion_WR">#REF!</definedName>
    <definedName name="Cust1Input">#REF!</definedName>
    <definedName name="Cust1ReportLevel">#REF!</definedName>
    <definedName name="Cust2Input">#REF!</definedName>
    <definedName name="Cust2ReportLevel">#REF!</definedName>
    <definedName name="Cust3Input">#REF!</definedName>
    <definedName name="Cust3ReportLevel">#REF!</definedName>
    <definedName name="Cust4Input">#REF!</definedName>
    <definedName name="Cust4ReportLevel">#REF!</definedName>
    <definedName name="Customers">#REF!</definedName>
    <definedName name="CX_TEMP2">#REF!</definedName>
    <definedName name="CXC_Resumen">#REF!</definedName>
    <definedName name="CXP_Resumen">#REF!</definedName>
    <definedName name="CYADDS">#REF!</definedName>
    <definedName name="CYCLE">#REF!</definedName>
    <definedName name="cz">#REF!</definedName>
    <definedName name="d" hidden="1">{#N/A,#N/A,TRUE,"SDGE";#N/A,#N/A,TRUE,"GBU";#N/A,#N/A,TRUE,"TBU";#N/A,#N/A,TRUE,"EDBU";#N/A,#N/A,TRUE,"ExclCC"}</definedName>
    <definedName name="DA">#REF!</definedName>
    <definedName name="DAIN">#REF!</definedName>
    <definedName name="DannyT">#REF!</definedName>
    <definedName name="dapartment">#REF!</definedName>
    <definedName name="Darwin">#REF!</definedName>
    <definedName name="DAT1_BJ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">#REF!</definedName>
    <definedName name="Date_Construction_Start">#REF!</definedName>
    <definedName name="Date_Eomonth_Final_Forecast">#REF!</definedName>
    <definedName name="Date_Final_Block_in_Service">#REF!</definedName>
    <definedName name="Date_First_Day_Full_Operations">#REF!</definedName>
    <definedName name="Date_Forecast_End">#REF!</definedName>
    <definedName name="DaysPerYearqryReceiveSystemChemsCT2">#REF!</definedName>
    <definedName name="DaysperYearqryReceiveSystemChemsMBAnion">#REF!</definedName>
    <definedName name="dbo_RO_Misc_SSD_USS">#REF!</definedName>
    <definedName name="dbo_RO_O_M_USS_NSS">#REF!</definedName>
    <definedName name="DCHART4" hidden="1">#REF!</definedName>
    <definedName name="dd" hidden="1">#REF!</definedName>
    <definedName name="ddd" hidden="1">{"SourcesUses",#N/A,TRUE,#N/A;"TransOverview",#N/A,TRUE,"CFMODEL"}</definedName>
    <definedName name="dddd" hidden="1">#REF!</definedName>
    <definedName name="ddddd">[0]!ddddd</definedName>
    <definedName name="dddddd">[0]!dddddd</definedName>
    <definedName name="ddddddd">[0]!ddddddd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>[0]!dddddddddddddddddddddddd</definedName>
    <definedName name="dddddddddddddddddddddddddd">[0]!dddddddddddddddddddddddddd</definedName>
    <definedName name="ddddddddddddddddddddddddddddddddddddd">[0]!ddddddddddddddddddddddddddddddddddddd</definedName>
    <definedName name="ddf" hidden="1">{"2002Frcst","06Month",FALSE,"Frcst Format 2002"}</definedName>
    <definedName name="DEBT">#REF!</definedName>
    <definedName name="Debt_perc">#REF!</definedName>
    <definedName name="DEBT2">#REF!</definedName>
    <definedName name="DebtRatio">#REF!</definedName>
    <definedName name="DEC">#REF!</definedName>
    <definedName name="DEC94_ASSET2">#REF!</definedName>
    <definedName name="DEC94_INCOME_YTD1">#REF!</definedName>
    <definedName name="DEC94_INCOME1">#REF!</definedName>
    <definedName name="DEC94_INCOME2">#REF!</definedName>
    <definedName name="Decision_Table_PPP21">#REF!</definedName>
    <definedName name="Decision_Table_PPP22_p2">#REF!</definedName>
    <definedName name="declbalfactr">#REF!</definedName>
    <definedName name="DECRETO">#REF!</definedName>
    <definedName name="DEDUCIBLE">#REF!</definedName>
    <definedName name="Deferral_Year_Federal_Tax_Credit">#REF!</definedName>
    <definedName name="Deferral_Year_Federal_Tax_Depreciation">#REF!</definedName>
    <definedName name="Deferral_Year_State_Tax_Depreciation">#REF!</definedName>
    <definedName name="deferredtaxpct">#REF!</definedName>
    <definedName name="DELICIAS_operating_exp">#REF!</definedName>
    <definedName name="DEMAND">#REF!</definedName>
    <definedName name="demand_charge">#REF!</definedName>
    <definedName name="DEMAND_FORECAST">#REF!</definedName>
    <definedName name="Dennis">#REF!</definedName>
    <definedName name="DenominationList">#REF!</definedName>
    <definedName name="DEP_CONTABLE">#REF!</definedName>
    <definedName name="department">#REF!</definedName>
    <definedName name="DEPFIS">#REF!</definedName>
    <definedName name="DepLookup">#REF!</definedName>
    <definedName name="DEPR_EXP">#REF!</definedName>
    <definedName name="Depreciable_Basis_Federal_Levered">#REF!</definedName>
    <definedName name="Depreciable_Basis_Federal_Unlevered">#REF!</definedName>
    <definedName name="Depreciable_Basis_State_Levered">#REF!</definedName>
    <definedName name="Depreciable_Basis_State_Unlevered">#REF!</definedName>
    <definedName name="Depreciable_Life">#REF!</definedName>
    <definedName name="DeprExp2000">#REF!</definedName>
    <definedName name="depryrs">#REF!</definedName>
    <definedName name="Dept">#REF!</definedName>
    <definedName name="DeptFTE">#REF!</definedName>
    <definedName name="DEPTUA96">#REF!</definedName>
    <definedName name="Desktop">#REF!</definedName>
    <definedName name="destino">#REF!</definedName>
    <definedName name="DETAIL">#REF!</definedName>
    <definedName name="DETAIL2">#REF!</definedName>
    <definedName name="DF_GRID_1">Total Labor #REF!</definedName>
    <definedName name="DF_GRID_2">#REF!</definedName>
    <definedName name="DF_NAVPANEL_13">#REF!</definedName>
    <definedName name="DF_NAVPANEL_18">#REF!</definedName>
    <definedName name="dfdf">#REF!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ic">#REF!</definedName>
    <definedName name="DICOC">#REF!</definedName>
    <definedName name="Diferencia_de_Caja">#REF!</definedName>
    <definedName name="Differential">#REF!</definedName>
    <definedName name="Disaster">#REF!</definedName>
    <definedName name="Disc_rate">#REF!</definedName>
    <definedName name="DISCNT_CONTRACT">#REF!</definedName>
    <definedName name="DiscountRate">#REF!</definedName>
    <definedName name="DiscRt">#REF!</definedName>
    <definedName name="Display">#REF!</definedName>
    <definedName name="DisplayNameqryPushCoverPageLink">#REF!</definedName>
    <definedName name="DisplayNameqryPushCoverPageLink1">#REF!</definedName>
    <definedName name="DisplayNameqryPushCoverPageLink2">#REF!</definedName>
    <definedName name="DisplayNameqryPushFlowDiagramLink">#REF!</definedName>
    <definedName name="dist">#REF!</definedName>
    <definedName name="Div">#REF!</definedName>
    <definedName name="Dividends">#REF!</definedName>
    <definedName name="DividendsPayout">#REF!</definedName>
    <definedName name="DIVISION">#REF!</definedName>
    <definedName name="DIVOC">#REF!</definedName>
    <definedName name="dms">#REF!</definedName>
    <definedName name="doafudc?">#REF!</definedName>
    <definedName name="DollarsPerYearqryReceiveSystemChemsCT2">#REF!</definedName>
    <definedName name="DollarsperYearqryReceiveSystemChemsMBAnion">#REF!</definedName>
    <definedName name="doorweatherstripping">#REF!</definedName>
    <definedName name="dp">#REF!</definedName>
    <definedName name="dps">#REF!</definedName>
    <definedName name="DR">#REF!+#REF!</definedName>
    <definedName name="DRI_Mnemonics">#REF!</definedName>
    <definedName name="dsa">#REF!</definedName>
    <definedName name="DSM">#REF!</definedName>
    <definedName name="ductrepair">#REF!</definedName>
    <definedName name="ductsealandrepair">#REF!</definedName>
    <definedName name="duration">#REF!</definedName>
    <definedName name="DZ.IndSpec_Left" hidden="1">#REF!</definedName>
    <definedName name="DZ.IndSpec_Right" hidden="1">#REF!</definedName>
    <definedName name="E.R.">2.15</definedName>
    <definedName name="E_Data">#REF!</definedName>
    <definedName name="ebde0">#REF!</definedName>
    <definedName name="ebde1">#REF!</definedName>
    <definedName name="ebde2">#REF!</definedName>
    <definedName name="EDI">#REF!</definedName>
    <definedName name="EDIFICIO">#REF!</definedName>
    <definedName name="educworkshop">#REF!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GVol">#REF!</definedName>
    <definedName name="EGvolm">#REF!</definedName>
    <definedName name="eikdie">#REF!</definedName>
    <definedName name="EKSUBE0">#REF!</definedName>
    <definedName name="EKSUBE1">#REF!</definedName>
    <definedName name="EKSUBE2">#REF!</definedName>
    <definedName name="Elec">#REF!</definedName>
    <definedName name="ELEC_AG">#REF!</definedName>
    <definedName name="Elec_Rates">#REF!</definedName>
    <definedName name="Electric">#REF!</definedName>
    <definedName name="Electric___NV">#REF!</definedName>
    <definedName name="electricfurnacerepair">#REF!</definedName>
    <definedName name="electricfurnacereplacement">#REF!</definedName>
    <definedName name="electricwaterheaterreplacement">#REF!</definedName>
    <definedName name="EMEL">#REF!</definedName>
    <definedName name="EMPBEN">#REF!</definedName>
    <definedName name="EMPDATA">#REF!</definedName>
    <definedName name="Encabezado">#REF!</definedName>
    <definedName name="End_Bal">#REF!</definedName>
    <definedName name="End_Bal_Pref">#REF!</definedName>
    <definedName name="EndDt">#REF!</definedName>
    <definedName name="EndMo">#REF!</definedName>
    <definedName name="EndYr">#REF!</definedName>
    <definedName name="energy_price">#REF!</definedName>
    <definedName name="EnergyServices_Rev_Growth">#REF!</definedName>
    <definedName name="Enterprise">#REF!</definedName>
    <definedName name="entity">#REF!</definedName>
    <definedName name="entity1">#REF!</definedName>
    <definedName name="EntityInput">#REF!</definedName>
    <definedName name="ENTRY">#REF!</definedName>
    <definedName name="EntryDate">#REF!</definedName>
    <definedName name="EP">#REF!</definedName>
    <definedName name="EP_TURN">#REF!</definedName>
    <definedName name="EPI">#REF!</definedName>
    <definedName name="EPSILON">#REF!</definedName>
    <definedName name="EPSPMA">#REF!</definedName>
    <definedName name="EPSPMA5YHP">#REF!</definedName>
    <definedName name="EQUIPO_ARRENDADO">#REF!</definedName>
    <definedName name="EQUIPO_DE_COMPUTO">#REF!</definedName>
    <definedName name="EQUIPO_DE_OFICINA">#REF!</definedName>
    <definedName name="EQUIPO_DE_PRODUCCION">#REF!</definedName>
    <definedName name="EQUIPO_DE_TRANSPORTE">#REF!</definedName>
    <definedName name="Equity">#REF!</definedName>
    <definedName name="equity_ownership">#REF!</definedName>
    <definedName name="er">#REF!</definedName>
    <definedName name="Eric">#REF!</definedName>
    <definedName name="esc_month">#REF!</definedName>
    <definedName name="Escal_Rates">#REF!</definedName>
    <definedName name="escexpenses?">#REF!</definedName>
    <definedName name="escinvest?">#REF!</definedName>
    <definedName name="escrevenues?">#REF!</definedName>
    <definedName name="ESPECIFICO">#REF!</definedName>
    <definedName name="EssAliasTable">"Default"</definedName>
    <definedName name="essbase_area">#REF!</definedName>
    <definedName name="Estado_dolar">#REF!</definedName>
    <definedName name="Estado_Pesos">#REF!</definedName>
    <definedName name="Estimate_Basis_Year">#REF!</definedName>
    <definedName name="Estimated_Month">#REF!</definedName>
    <definedName name="ETCarveOut2008">#REF!</definedName>
    <definedName name="ETD_GBORDER">#REF!</definedName>
    <definedName name="ETD_GPRA">#REF!</definedName>
    <definedName name="ETI">#REF!</definedName>
    <definedName name="ETP">#REF!</definedName>
    <definedName name="ETR">#REF!</definedName>
    <definedName name="ev.Calculation" hidden="1">-4105</definedName>
    <definedName name="ev.Initialized" hidden="1">FALSE</definedName>
    <definedName name="EV__LASTREFTIME__" hidden="1">39504.3191203704</definedName>
    <definedName name="evapcoolercover">#REF!</definedName>
    <definedName name="evapcoolermaintenance">#REF!</definedName>
    <definedName name="EWE0">#REF!</definedName>
    <definedName name="Excel_BuiltIn_Criteria">#REF!</definedName>
    <definedName name="Excel_BuiltIn_Print_Area_15">#REF!</definedName>
    <definedName name="Excel_BuiltIn_Print_Area_22">#REF!</definedName>
    <definedName name="Excel_BuiltIn_Print_Titles_22">#REF!</definedName>
    <definedName name="exp">#REF!</definedName>
    <definedName name="Expat_Staff">#REF!</definedName>
    <definedName name="Expected_Inflation">#REF!</definedName>
    <definedName name="expensedpct">#REF!</definedName>
    <definedName name="EXPSUM">#REF!</definedName>
    <definedName name="Extra_Pay">#REF!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_A">#REF!</definedName>
    <definedName name="F_A__UK">#REF!</definedName>
    <definedName name="F_A_Gain_Loss">#REF!</definedName>
    <definedName name="F_A_REC">#REF!</definedName>
    <definedName name="F_A_SUPPORT">#REF!</definedName>
    <definedName name="f92retover">#REF!</definedName>
    <definedName name="f92retoverspover">#REF!</definedName>
    <definedName name="f92retoverspunder">#REF!</definedName>
    <definedName name="f92retspover">#REF!</definedName>
    <definedName name="f92retspunder">#REF!</definedName>
    <definedName name="f92retunder">#REF!</definedName>
    <definedName name="f92retunderspover">#REF!</definedName>
    <definedName name="FAColumn">#REF!</definedName>
    <definedName name="FAR">#REF!</definedName>
    <definedName name="FAR_04">#REF!</definedName>
    <definedName name="FAStart">#REF!</definedName>
    <definedName name="faucetaerator">#REF!</definedName>
    <definedName name="FCND">#REF!</definedName>
    <definedName name="FDEFTAX">#REF!</definedName>
    <definedName name="FDEPDB">#REF!</definedName>
    <definedName name="FDEPMACR">#REF!</definedName>
    <definedName name="fdfdfd">#REF!</definedName>
    <definedName name="FEB">#REF!</definedName>
    <definedName name="Fed_Tax">#REF!</definedName>
    <definedName name="Fed_Tax03">#REF!</definedName>
    <definedName name="Fed_Tax04">#REF!</definedName>
    <definedName name="Fed_Tax05">#REF!</definedName>
    <definedName name="Federal">#REF!</definedName>
    <definedName name="FedLife">#REF!</definedName>
    <definedName name="FedNormal">#REF!</definedName>
    <definedName name="FedTaxRate">#REF!</definedName>
    <definedName name="FedType">#REF!</definedName>
    <definedName name="FERC_TITLEA_MATCH_INDEX">#REF!</definedName>
    <definedName name="FERC1_TITLE_Query">#REF!</definedName>
    <definedName name="FercAcctSCG">#REF!</definedName>
    <definedName name="FercAcctSDGE">#REF!</definedName>
    <definedName name="FERCAsset">#REF!</definedName>
    <definedName name="FercNameSCG">#REF!</definedName>
    <definedName name="FercNameSDGE">#REF!</definedName>
    <definedName name="FF_ONLY">#REF!</definedName>
    <definedName name="FF_U">#REF!</definedName>
    <definedName name="FF_UCS">#REF!</definedName>
    <definedName name="fffffffffff">#REF!</definedName>
    <definedName name="FFO">#REF!</definedName>
    <definedName name="FFU">#REF!</definedName>
    <definedName name="FFU_COS">#REF!</definedName>
    <definedName name="FFU_Multiplier">#REF!</definedName>
    <definedName name="FFU_OPT">#REF!</definedName>
    <definedName name="FFU_UCS">#REF!</definedName>
    <definedName name="FFUjurisdiction">#REF!</definedName>
    <definedName name="FFURate">#REF!</definedName>
    <definedName name="Fin_Plan_1293">#REF!</definedName>
    <definedName name="FINAL">#REF!</definedName>
    <definedName name="FinanceCost">#REF!</definedName>
    <definedName name="FinancialStartUpDate">#REF!</definedName>
    <definedName name="Financing_Date_FinancialClose">#REF!</definedName>
    <definedName name="Financing_Date_Term_Conversion">#REF!</definedName>
    <definedName name="Financing_Debt_Amount">#REF!</definedName>
    <definedName name="Financing_DSR_Amount">#REF!</definedName>
    <definedName name="Financing_Final_Debt_Payment_Date">#REF!</definedName>
    <definedName name="Financing_First_Payment_Date">#REF!</definedName>
    <definedName name="Financing_Last_Payment_Date">#REF!</definedName>
    <definedName name="Financing_Levered_TermConversion">#REF!</definedName>
    <definedName name="Financing_Payment_Schedule_Boolean">#REF!</definedName>
    <definedName name="Financing_Stub_Boolean">#REF!</definedName>
    <definedName name="FinEquity_perc">#REF!</definedName>
    <definedName name="finnacial">#REF!</definedName>
    <definedName name="FirstOne">#REF!</definedName>
    <definedName name="firstyearofservice">#REF!</definedName>
    <definedName name="FIVE">#REF!</definedName>
    <definedName name="FIXED_ASSETS">#REF!</definedName>
    <definedName name="FLEET">#REF!</definedName>
    <definedName name="Fletes" hidden="1">{#N/A,#N/A,FALSE,"Aging Summary";#N/A,#N/A,FALSE,"Ratio Analysis";#N/A,#N/A,FALSE,"Test 120 Day Accts";#N/A,#N/A,FALSE,"Tickmarks"}</definedName>
    <definedName name="Flujo_dolar">#REF!</definedName>
    <definedName name="FOOTER">#REF!</definedName>
    <definedName name="Forecast_Demands">#REF!</definedName>
    <definedName name="Forecast_Revision">#REF!</definedName>
    <definedName name="FORM">#REF!</definedName>
    <definedName name="Format">#REF!</definedName>
    <definedName name="FORMULA">#REF!</definedName>
    <definedName name="FORMULAS">#REF!</definedName>
    <definedName name="FOUR">#REF!</definedName>
    <definedName name="FR_AND_U">#REF!</definedName>
    <definedName name="franchisefeerate">#REF!</definedName>
    <definedName name="Fred">#REF!</definedName>
    <definedName name="Frequency">#REF!</definedName>
    <definedName name="Fringe_Rate_1995">#REF!</definedName>
    <definedName name="Fringe_Rate_1996">#REF!</definedName>
    <definedName name="Fringe_Rate_1997">#REF!</definedName>
    <definedName name="Fringe_Rate_1998">#REF!</definedName>
    <definedName name="Fringe_Rate_1999">#REF!</definedName>
    <definedName name="Fringe_Rate_2000">#REF!</definedName>
    <definedName name="frozenunder65">#REF!</definedName>
    <definedName name="FSC">#N/A</definedName>
    <definedName name="FSREAL">#REF!</definedName>
    <definedName name="FTC">#REF!</definedName>
    <definedName name="FTDM">#REF!</definedName>
    <definedName name="fuel_charge">#REF!</definedName>
    <definedName name="FuelCostReCalcYr">#REF!</definedName>
    <definedName name="FuelCostTgl">#REF!</definedName>
    <definedName name="FuelType">#REF!</definedName>
    <definedName name="FULL_NAME">#REF!</definedName>
    <definedName name="furnacefilter">#REF!</definedName>
    <definedName name="FutDates">#REF!</definedName>
    <definedName name="FutMTM">#REF!</definedName>
    <definedName name="FutVol">#REF!</definedName>
    <definedName name="g">#REF!</definedName>
    <definedName name="G10Allocf">#REF!</definedName>
    <definedName name="G10InvMtx">#REF!</definedName>
    <definedName name="G10InvMx">#REF!</definedName>
    <definedName name="G10RevMx">#REF!</definedName>
    <definedName name="G10VolMx">#REF!</definedName>
    <definedName name="G30InvMx">#REF!</definedName>
    <definedName name="G30RevMx">#REF!</definedName>
    <definedName name="G30TLSInv">#REF!</definedName>
    <definedName name="G30TLSRev">#REF!</definedName>
    <definedName name="G30TLSVol">#REF!</definedName>
    <definedName name="G30VolMx">#REF!</definedName>
    <definedName name="GAIN">#REF!</definedName>
    <definedName name="GAN_CAMBIARIA">#REF!</definedName>
    <definedName name="GAN_INFLACIONARIA">#REF!</definedName>
    <definedName name="Gas">#REF!</definedName>
    <definedName name="Gas_Rates">#REF!</definedName>
    <definedName name="GAS_WKS">#REF!</definedName>
    <definedName name="gasdesignheat">#REF!</definedName>
    <definedName name="gaselec">#REF!</definedName>
    <definedName name="gasfurnacerepair">#REF!</definedName>
    <definedName name="gasfurnacereplacement">#REF!</definedName>
    <definedName name="gaskets">#REF!</definedName>
    <definedName name="GasServicesDates">#REF!</definedName>
    <definedName name="GasServicesMTM">#REF!</definedName>
    <definedName name="GasServicesVol">#REF!</definedName>
    <definedName name="Gastos_a_prorratear">#REF!</definedName>
    <definedName name="Gastos_Ajustados">#REF!</definedName>
    <definedName name="Gastos_Calculos">#REF!</definedName>
    <definedName name="gaswaterheaterreplacement">#REF!</definedName>
    <definedName name="GBAL">#REF!</definedName>
    <definedName name="GCIM">#REF!</definedName>
    <definedName name="GE">#REF!</definedName>
    <definedName name="GEN">#REF!</definedName>
    <definedName name="GENERAL">#REF!</definedName>
    <definedName name="Generation">#REF!,#REF!,#REF!,#REF!,#REF!,#REF!,#REF!,#REF!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ggg" hidden="1">{"SourcesUses",#N/A,TRUE,#N/A;"TransOverview",#N/A,TRUE,"CFMODEL"}</definedName>
    <definedName name="GIR_01">#REF!</definedName>
    <definedName name="GIR_Prices">#REF!</definedName>
    <definedName name="GJ_Mmbtu">#REF!</definedName>
    <definedName name="GLAccount">#REF!</definedName>
    <definedName name="Glenn">#REF!</definedName>
    <definedName name="Global">#REF!</definedName>
    <definedName name="Global_S">#REF!</definedName>
    <definedName name="GPDIPD">#REF!</definedName>
    <definedName name="GRCRRMA">#REF!</definedName>
    <definedName name="Greeting">#REF!</definedName>
    <definedName name="GrossUp">#REF!</definedName>
    <definedName name="GS_MTM">#REF!</definedName>
    <definedName name="GSBA">#REF!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ip" hidden="1">#REF!</definedName>
    <definedName name="h">{"'Summary'!$A$1:$J$24"}</definedName>
    <definedName name="h_1">{"'Summary'!$A$1:$J$24"}</definedName>
    <definedName name="h_1_1">{"'Summary'!$A$1:$J$24"}</definedName>
    <definedName name="h_1_1_1">{"'Summary'!$A$1:$J$24"}</definedName>
    <definedName name="h_1_2">{"'Summary'!$A$1:$J$24"}</definedName>
    <definedName name="h_1_2_1">{"'Summary'!$A$1:$J$24"}</definedName>
    <definedName name="h_1_3">{"'Summary'!$A$1:$J$24"}</definedName>
    <definedName name="h_2">{"'Summary'!$A$1:$J$24"}</definedName>
    <definedName name="h_2_1">{"'Summary'!$A$1:$J$24"}</definedName>
    <definedName name="h_2_1_1">{"'Summary'!$A$1:$J$24"}</definedName>
    <definedName name="h_2_2">{"'Summary'!$A$1:$J$24"}</definedName>
    <definedName name="h_2_2_1">{"'Summary'!$A$1:$J$24"}</definedName>
    <definedName name="h_2_3">{"'Summary'!$A$1:$J$24"}</definedName>
    <definedName name="h_3">{"'Summary'!$A$1:$J$24"}</definedName>
    <definedName name="h_3_1">{"'Summary'!$A$1:$J$24"}</definedName>
    <definedName name="h_3_1_1">{"'Summary'!$A$1:$J$24"}</definedName>
    <definedName name="h_3_2">{"'Summary'!$A$1:$J$24"}</definedName>
    <definedName name="h_3_2_1">{"'Summary'!$A$1:$J$24"}</definedName>
    <definedName name="h_3_3">{"'Summary'!$A$1:$J$24"}</definedName>
    <definedName name="h_4">{"'Summary'!$A$1:$J$24"}</definedName>
    <definedName name="h_4_1">{"'Summary'!$A$1:$J$24"}</definedName>
    <definedName name="h_4_1_1">{"'Summary'!$A$1:$J$24"}</definedName>
    <definedName name="h_4_2">{"'Summary'!$A$1:$J$24"}</definedName>
    <definedName name="h_4_2_1">{"'Summary'!$A$1:$J$24"}</definedName>
    <definedName name="h_4_3">{"'Summary'!$A$1:$J$24"}</definedName>
    <definedName name="h_5">{"'Summary'!$A$1:$J$24"}</definedName>
    <definedName name="h_5_1">{"'Summary'!$A$1:$J$24"}</definedName>
    <definedName name="h_5_1_1">{"'Summary'!$A$1:$J$24"}</definedName>
    <definedName name="h_5_2">{"'Summary'!$A$1:$J$24"}</definedName>
    <definedName name="h_5_2_1">{"'Summary'!$A$1:$J$24"}</definedName>
    <definedName name="h_5_3">{"'Summary'!$A$1:$J$24"}</definedName>
    <definedName name="h_control">{"'Summary'!$A$1:$J$24"}</definedName>
    <definedName name="h_control_1">{"'Summary'!$A$1:$J$24"}</definedName>
    <definedName name="h_control_1_1">{"'Summary'!$A$1:$J$24"}</definedName>
    <definedName name="h_control_1_1_1">{"'Summary'!$A$1:$J$24"}</definedName>
    <definedName name="h_control_1_2">{"'Summary'!$A$1:$J$24"}</definedName>
    <definedName name="h_control_1_2_1">{"'Summary'!$A$1:$J$24"}</definedName>
    <definedName name="h_control_1_3">{"'Summary'!$A$1:$J$24"}</definedName>
    <definedName name="h_control_2">{"'Summary'!$A$1:$J$24"}</definedName>
    <definedName name="h_control_2_1">{"'Summary'!$A$1:$J$24"}</definedName>
    <definedName name="h_control_2_1_1">{"'Summary'!$A$1:$J$24"}</definedName>
    <definedName name="h_control_2_2">{"'Summary'!$A$1:$J$24"}</definedName>
    <definedName name="h_control_2_2_1">{"'Summary'!$A$1:$J$24"}</definedName>
    <definedName name="h_control_2_3">{"'Summary'!$A$1:$J$24"}</definedName>
    <definedName name="h_control_3">{"'Summary'!$A$1:$J$24"}</definedName>
    <definedName name="h_control_3_1">{"'Summary'!$A$1:$J$24"}</definedName>
    <definedName name="h_control_3_1_1">{"'Summary'!$A$1:$J$24"}</definedName>
    <definedName name="h_control_3_2">{"'Summary'!$A$1:$J$24"}</definedName>
    <definedName name="h_control_3_2_1">{"'Summary'!$A$1:$J$24"}</definedName>
    <definedName name="h_control_3_3">{"'Summary'!$A$1:$J$24"}</definedName>
    <definedName name="h_control_4">{"'Summary'!$A$1:$J$24"}</definedName>
    <definedName name="h_control_4_1">{"'Summary'!$A$1:$J$24"}</definedName>
    <definedName name="h_control_4_1_1">{"'Summary'!$A$1:$J$24"}</definedName>
    <definedName name="h_control_4_2">{"'Summary'!$A$1:$J$24"}</definedName>
    <definedName name="h_control_4_2_1">{"'Summary'!$A$1:$J$24"}</definedName>
    <definedName name="h_control_4_3">{"'Summary'!$A$1:$J$24"}</definedName>
    <definedName name="h_control_5">{"'Summary'!$A$1:$J$24"}</definedName>
    <definedName name="h_control_5_1">{"'Summary'!$A$1:$J$24"}</definedName>
    <definedName name="h_control_5_1_1">{"'Summary'!$A$1:$J$24"}</definedName>
    <definedName name="h_control_5_2">{"'Summary'!$A$1:$J$24"}</definedName>
    <definedName name="h_control_5_2_1">{"'Summary'!$A$1:$J$24"}</definedName>
    <definedName name="h_control_5_3">{"'Summary'!$A$1:$J$24"}</definedName>
    <definedName name="Header_Row">ROW(#REF!)</definedName>
    <definedName name="Header_Row_Pref">ROW(#REF!)</definedName>
    <definedName name="Heat_rate">#REF!</definedName>
    <definedName name="hfgfh">#REF!</definedName>
    <definedName name="HFMAccount">#REF!</definedName>
    <definedName name="HFMCustom1">#REF!</definedName>
    <definedName name="HFMCustom10000">#REF!</definedName>
    <definedName name="HFMCustom2">#REF!</definedName>
    <definedName name="HFMCustom3">#REF!</definedName>
    <definedName name="HFMCustom4">#REF!</definedName>
    <definedName name="HFMCustom4CF">#REF!</definedName>
    <definedName name="HFMDate">#REF!</definedName>
    <definedName name="HFMEntity">#REF!</definedName>
    <definedName name="HFMICP">#REF!</definedName>
    <definedName name="HFMPeriod">#REF!</definedName>
    <definedName name="HFMPriorYr1">#REF!</definedName>
    <definedName name="HFMPriorYr2">#REF!</definedName>
    <definedName name="HFMScenario">#REF!</definedName>
    <definedName name="HFMScenario2">#REF!</definedName>
    <definedName name="HFMScenario3">#REF!</definedName>
    <definedName name="HFMValue">#REF!</definedName>
    <definedName name="HFMView">#REF!</definedName>
    <definedName name="HFMView2">#REF!</definedName>
    <definedName name="HFMView3">#REF!</definedName>
    <definedName name="HFMYear">#REF!</definedName>
    <definedName name="HGP_Consumables_Cost">#REF!</definedName>
    <definedName name="hhhh" hidden="1">{"SourcesUses",#N/A,TRUE,#N/A;"TransOverview",#N/A,TRUE,"CFMODEL"}</definedName>
    <definedName name="Hist_Rates">#REF!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Version">"Version 2.14"</definedName>
    <definedName name="hn.YearLabel" hidden="1">#REF!</definedName>
    <definedName name="HN86A">#REF!</definedName>
    <definedName name="HN86A2">#REF!</definedName>
    <definedName name="HN86AD">#REF!</definedName>
    <definedName name="HN86R">#REF!</definedName>
    <definedName name="HN86R2">#REF!</definedName>
    <definedName name="HN86RD">#REF!</definedName>
    <definedName name="HN87R">#REF!</definedName>
    <definedName name="HN87R2">#REF!</definedName>
    <definedName name="HN88R">#REF!</definedName>
    <definedName name="HN88R2">#REF!</definedName>
    <definedName name="hn88rd">#REF!</definedName>
    <definedName name="HN89R">#REF!</definedName>
    <definedName name="HN89R2">#REF!</definedName>
    <definedName name="hnbde0">#REF!</definedName>
    <definedName name="hnbde1">#REF!</definedName>
    <definedName name="hnbde2">#REF!</definedName>
    <definedName name="hnesube0">#REF!</definedName>
    <definedName name="hnesube1">#REF!</definedName>
    <definedName name="hnesube2">#REF!</definedName>
    <definedName name="HNOOASUBE0">#REF!</definedName>
    <definedName name="HNOOASUBE1">#REF!</definedName>
    <definedName name="HNOOASUBE2">#REF!</definedName>
    <definedName name="HNS">#REF!</definedName>
    <definedName name="HNSD">#REF!</definedName>
    <definedName name="HNSP">#REF!</definedName>
    <definedName name="HNSP2">#REF!</definedName>
    <definedName name="HNSUBE0">#REF!</definedName>
    <definedName name="HNSUBE1">#REF!</definedName>
    <definedName name="HNSUBE2">#REF!</definedName>
    <definedName name="HOCO">#REF!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t_Gas_Path_Hours">#REF!</definedName>
    <definedName name="Hot_Gas_Path_Starts">#REF!</definedName>
    <definedName name="HTML_CodePage" hidden="1">1252</definedName>
    <definedName name="HTML_Control" hidden="1">{"'Attachment'!$A$1:$L$49"}</definedName>
    <definedName name="HTML_Control_1">{"'Summary'!$A$1:$J$24"}</definedName>
    <definedName name="HTML_Control_1_1">{"'Summary'!$A$1:$J$24"}</definedName>
    <definedName name="HTML_Control_1_1_1">{"'Summary'!$A$1:$J$24"}</definedName>
    <definedName name="HTML_Control_1_2">{"'Summary'!$A$1:$J$24"}</definedName>
    <definedName name="HTML_Control_1_2_1">{"'Summary'!$A$1:$J$24"}</definedName>
    <definedName name="HTML_Control_1_3">{"'Summary'!$A$1:$J$24"}</definedName>
    <definedName name="HTML_Control_2">{"'Summary'!$A$1:$J$24"}</definedName>
    <definedName name="HTML_Control_2_1">{"'Summary'!$A$1:$J$24"}</definedName>
    <definedName name="HTML_Control_2_1_1">{"'Summary'!$A$1:$J$24"}</definedName>
    <definedName name="HTML_Control_2_2">{"'Summary'!$A$1:$J$24"}</definedName>
    <definedName name="HTML_Control_2_2_1">{"'Summary'!$A$1:$J$24"}</definedName>
    <definedName name="HTML_Control_2_3">{"'Summary'!$A$1:$J$24"}</definedName>
    <definedName name="HTML_Control_3">{"'Summary'!$A$1:$J$24"}</definedName>
    <definedName name="HTML_Control_3_1">{"'Summary'!$A$1:$J$24"}</definedName>
    <definedName name="HTML_Control_3_1_1">{"'Summary'!$A$1:$J$24"}</definedName>
    <definedName name="HTML_Control_3_2">{"'Summary'!$A$1:$J$24"}</definedName>
    <definedName name="HTML_Control_3_2_1">{"'Summary'!$A$1:$J$24"}</definedName>
    <definedName name="HTML_Control_3_3">{"'Summary'!$A$1:$J$24"}</definedName>
    <definedName name="HTML_Control_4">{"'Summary'!$A$1:$J$24"}</definedName>
    <definedName name="HTML_Control_4_1">{"'Summary'!$A$1:$J$24"}</definedName>
    <definedName name="HTML_Control_4_1_1">{"'Summary'!$A$1:$J$24"}</definedName>
    <definedName name="HTML_Control_4_2">{"'Summary'!$A$1:$J$24"}</definedName>
    <definedName name="HTML_Control_4_2_1">{"'Summary'!$A$1:$J$24"}</definedName>
    <definedName name="HTML_Control_4_3">{"'Summary'!$A$1:$J$24"}</definedName>
    <definedName name="HTML_Control_5">{"'Summary'!$A$1:$J$24"}</definedName>
    <definedName name="HTML_Control_5_1">{"'Summary'!$A$1:$J$24"}</definedName>
    <definedName name="HTML_Control_5_1_1">{"'Summary'!$A$1:$J$24"}</definedName>
    <definedName name="HTML_Control_5_2">{"'Summary'!$A$1:$J$24"}</definedName>
    <definedName name="HTML_Control_5_2_1">{"'Summary'!$A$1:$J$24"}</definedName>
    <definedName name="HTML_Control_5_3">{"'Summary'!$A$1:$J$24"}</definedName>
    <definedName name="HTML_Control1" hidden="1">{"'Attachment'!$A$1:$L$49"}</definedName>
    <definedName name="HTML_Control2" hidden="1">{"'Attachment'!$A$1:$L$49"}</definedName>
    <definedName name="HTML_Control3" hidden="1">{"'Attachment'!$A$1:$L$49"}</definedName>
    <definedName name="HTML_Description" hidden="1">""</definedName>
    <definedName name="HTML_Email" hidden="1">"dsullivan@sdge.com"</definedName>
    <definedName name="HTML_Header" hidden="1">"SRAC"</definedName>
    <definedName name="HTML_LastUpdate" hidden="1">"04/01/2002"</definedName>
    <definedName name="HTML_LineAfter" hidden="1">TRUE</definedName>
    <definedName name="HTML_LineBefore" hidden="1">TRUE</definedName>
    <definedName name="HTML_Name" hidden="1">"Daniel L. Sullivan"</definedName>
    <definedName name="HTML_OBDlg2" hidden="1">TRUE</definedName>
    <definedName name="HTML_OBDlg4" hidden="1">TRUE</definedName>
    <definedName name="HTML_OS" hidden="1">0</definedName>
    <definedName name="HTML_PathFile" hidden="1">"S:\FUELS\DATA\SULLIVAN\DATA\Srac Spreadsheet\FILING\2002\SracHTML\Srac0402.htm"</definedName>
    <definedName name="HTML_Title" hidden="1">"April 2002 SRAC Prices"</definedName>
    <definedName name="i">#REF!</definedName>
    <definedName name="I\C_DIVIDENDS">#REF!</definedName>
    <definedName name="iarypd">#REF!</definedName>
    <definedName name="icp">#REF!</definedName>
    <definedName name="ICPInput">#REF!</definedName>
    <definedName name="ICPReportLevel">#REF!</definedName>
    <definedName name="idps">#REF!</definedName>
    <definedName name="iiiiiii">[0]!iiiiiii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hidden="1">{#N/A,#N/A,FALSE,"RECAP";#N/A,#N/A,FALSE,"MATBYCLS";#N/A,#N/A,FALSE,"STATUS";#N/A,#N/A,FALSE,"OP-ACT";#N/A,#N/A,FALSE,"W_O"}</definedName>
    <definedName name="IMPACPROM1">#REF!</definedName>
    <definedName name="Importes">#REF!</definedName>
    <definedName name="ImptoChile">#REF!,#REF!</definedName>
    <definedName name="IMPUESTOSOBRENODEDUCIBLES">#REF!</definedName>
    <definedName name="IMPUTED_INTERES">#REF!</definedName>
    <definedName name="imputent">#REF!</definedName>
    <definedName name="IMSS">#REF!</definedName>
    <definedName name="Inc">#REF!</definedName>
    <definedName name="Inc_Stat_Chilquinta_5year">#REF!</definedName>
    <definedName name="Inc_Stat_Chilquinta_Budget">#REF!</definedName>
    <definedName name="Inc_Stat_Inversiones_5year">#REF!</definedName>
    <definedName name="Inc_Stat_Inversiones_Budget">#REF!</definedName>
    <definedName name="IncAcct">#REF!</definedName>
    <definedName name="IncDesc">#REF!</definedName>
    <definedName name="IncludeAFUDC">#REF!</definedName>
    <definedName name="IncludeFFU">#REF!</definedName>
    <definedName name="IncludeITC">#REF!</definedName>
    <definedName name="IncludeWC">#REF!</definedName>
    <definedName name="INCOME">#REF!</definedName>
    <definedName name="Income_Statement_10_years">#REF!</definedName>
    <definedName name="Income_Statement_2001_2006">#REF!</definedName>
    <definedName name="Income_Statement_Analisis">#REF!</definedName>
    <definedName name="index">#REF!</definedName>
    <definedName name="Indice">#REF!</definedName>
    <definedName name="IndifRtLstDt">#REF!</definedName>
    <definedName name="Industrial_Rev_Growth">#REF!</definedName>
    <definedName name="inflation">#REF!</definedName>
    <definedName name="Inflation_1996">#REF!</definedName>
    <definedName name="Inflation_1997">#REF!</definedName>
    <definedName name="Inflation_1998">#REF!</definedName>
    <definedName name="Inflation_1999">#REF!</definedName>
    <definedName name="Inflation_2000">#REF!</definedName>
    <definedName name="Ingbal">#REF!</definedName>
    <definedName name="inhomeeduc">#REF!</definedName>
    <definedName name="INICIO">#REF!</definedName>
    <definedName name="InitialCF">#REF!</definedName>
    <definedName name="initialcol">#REF!</definedName>
    <definedName name="INPC">#REF!</definedName>
    <definedName name="INPC1">#REF!</definedName>
    <definedName name="INPC87">#REF!</definedName>
    <definedName name="INPCEUA">#REF!</definedName>
    <definedName name="inpcjun93">34877.1</definedName>
    <definedName name="input">#REF!</definedName>
    <definedName name="Input_1">"ce1:co57"</definedName>
    <definedName name="Input_2">"ce58:co121"</definedName>
    <definedName name="Input_Matrix">#REF!</definedName>
    <definedName name="INPUT1">#REF!</definedName>
    <definedName name="INPUT2">#REF!</definedName>
    <definedName name="INPUTCOL">#REF!</definedName>
    <definedName name="inputent">#REF!</definedName>
    <definedName name="INPUTROW">#REF!</definedName>
    <definedName name="Installed_capacity">#REF!</definedName>
    <definedName name="Installed_Output_ACatInverters">#REF!</definedName>
    <definedName name="Installed_Output_ACatPOI">#REF!</definedName>
    <definedName name="Installed_Output_DC">#REF!</definedName>
    <definedName name="INSUR_8">#REF!</definedName>
    <definedName name="Int">#REF!</definedName>
    <definedName name="INT_ACARGO">#REF!</definedName>
    <definedName name="INT_ACUMULABLE">#REF!</definedName>
    <definedName name="INT_AFAVOR">#REF!</definedName>
    <definedName name="INT_BORD">#REF!</definedName>
    <definedName name="INT_COMP">#REF!</definedName>
    <definedName name="INT_DEDUCIBLE">#REF!</definedName>
    <definedName name="INTER">#REF!</definedName>
    <definedName name="InteresAcumulable">#REF!</definedName>
    <definedName name="InteresDeducible">#REF!</definedName>
    <definedName name="Interest_Rate">#REF!</definedName>
    <definedName name="Interest_Rate_Pref">#REF!</definedName>
    <definedName name="InterestRate">#REF!</definedName>
    <definedName name="IntRate">#REF!</definedName>
    <definedName name="IntRate2">#REF!</definedName>
    <definedName name="IntRate3">#REF!</definedName>
    <definedName name="Inv_Change">#REF!</definedName>
    <definedName name="inv2firstyearofservice">#REF!</definedName>
    <definedName name="inv2FTDM">#REF!</definedName>
    <definedName name="inv2STDM">#REF!</definedName>
    <definedName name="Inversion_Obra">#REF!</definedName>
    <definedName name="Inversion_Obras">#REF!</definedName>
    <definedName name="Inversion_Saldo">#REF!</definedName>
    <definedName name="Inversiones_ChileanGaap">#REF!</definedName>
    <definedName name="Inversiones_Mayor">#REF!</definedName>
    <definedName name="Inversiones_MayorUSGaap">#REF!</definedName>
    <definedName name="Inversiones_Menor">#REF!</definedName>
    <definedName name="Inversiones_MenorUSGaap">#REF!</definedName>
    <definedName name="Inversiones_Pesos">#REF!</definedName>
    <definedName name="Inversiones_USGaap">#REF!</definedName>
    <definedName name="Invest_Escal">#REF!</definedName>
    <definedName name="InvoiceType">#REF!</definedName>
    <definedName name="IO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"FDO"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1_0" hidden="1">#REF!</definedName>
    <definedName name="IRR_1_1" hidden="1">#REF!</definedName>
    <definedName name="IRR_1_10" hidden="1">#REF!</definedName>
    <definedName name="IRR_1_2" hidden="1">#REF!</definedName>
    <definedName name="IRR_1_3" hidden="1">#REF!</definedName>
    <definedName name="IRR_1_4" hidden="1">#REF!</definedName>
    <definedName name="IRR_1_5" hidden="1">#REF!</definedName>
    <definedName name="IRR_1_6" hidden="1">#REF!</definedName>
    <definedName name="IRR_1_7" hidden="1">#REF!</definedName>
    <definedName name="IRR_1_8" hidden="1">#REF!</definedName>
    <definedName name="IRR_1_9" hidden="1">#REF!</definedName>
    <definedName name="IRR_2_0" hidden="1">#REF!</definedName>
    <definedName name="IRR_2_1" hidden="1">#REF!</definedName>
    <definedName name="IRR_2_10" hidden="1">#REF!</definedName>
    <definedName name="IRR_2_2" hidden="1">#REF!</definedName>
    <definedName name="IRR_2_3" hidden="1">#REF!</definedName>
    <definedName name="IRR_2_4" hidden="1">#REF!</definedName>
    <definedName name="IRR_2_5" hidden="1">#REF!</definedName>
    <definedName name="IRR_2_6" hidden="1">#REF!</definedName>
    <definedName name="IRR_2_7" hidden="1">#REF!</definedName>
    <definedName name="IRR_2_8" hidden="1">#REF!</definedName>
    <definedName name="IRR_2_9" hidden="1">#REF!</definedName>
    <definedName name="IRR_3_0" hidden="1">#REF!</definedName>
    <definedName name="IRR_3_1" hidden="1">#REF!</definedName>
    <definedName name="IRR_3_10" hidden="1">#REF!</definedName>
    <definedName name="IRR_3_2" hidden="1">#REF!</definedName>
    <definedName name="IRR_3_3" hidden="1">#REF!</definedName>
    <definedName name="IRR_3_4" hidden="1">#REF!</definedName>
    <definedName name="IRR_3_5" hidden="1">#REF!</definedName>
    <definedName name="IRR_3_6" hidden="1">#REF!</definedName>
    <definedName name="IRR_3_7" hidden="1">#REF!</definedName>
    <definedName name="IRR_3_8" hidden="1">#REF!</definedName>
    <definedName name="IRR_3_9" hidden="1">#REF!</definedName>
    <definedName name="IRR_Levered_FullTax">#REF!</definedName>
    <definedName name="IRR_Levered_TaxDelay">#REF!</definedName>
    <definedName name="IRR_Unlevered_FullTax">#REF!</definedName>
    <definedName name="IRR_Unlevered_TaxDelay">#REF!</definedName>
    <definedName name="IS_1">#REF!</definedName>
    <definedName name="IS_2">#REF!</definedName>
    <definedName name="IS_3">#REF!</definedName>
    <definedName name="IS_4">#REF!</definedName>
    <definedName name="ISALL">#REF!</definedName>
    <definedName name="IsColHidden" hidden="1">FALSE</definedName>
    <definedName name="IsLTMColHidden" hidden="1">FALSE</definedName>
    <definedName name="ISR">#REF!</definedName>
    <definedName name="ISSUE">#REF!</definedName>
    <definedName name="ITBA">#REF!</definedName>
    <definedName name="ITC_Eligible_CAPEX_Levered">#REF!</definedName>
    <definedName name="ITC_Eligible_CAPEX_Unlevered">#REF!</definedName>
    <definedName name="ITC_Federal_Depreciation_Basis_Reduction">#REF!</definedName>
    <definedName name="ITCRate">#REF!</definedName>
    <definedName name="ITCS">#REF!</definedName>
    <definedName name="ITCTaxAdj">#REF!</definedName>
    <definedName name="Items03">#REF!</definedName>
    <definedName name="Items04">#REF!</definedName>
    <definedName name="iva">#REF!</definedName>
    <definedName name="JAN">#REF!</definedName>
    <definedName name="Jan_11" comment="2010">#REF!</definedName>
    <definedName name="JANBS">#REF!</definedName>
    <definedName name="JE">#REF!</definedName>
    <definedName name="Jerry">#REF!</definedName>
    <definedName name="JH" hidden="1">{"total_10yr",#N/A,FALSE,"Data (t8-t4)"}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oel">#REF!</definedName>
    <definedName name="Johnny">#REF!</definedName>
    <definedName name="JournalDebits">#REF!</definedName>
    <definedName name="JUL">#REF!</definedName>
    <definedName name="July2007" hidden="1">{"2002Frcst","06Month",FALSE,"Frcst Format 2002"}</definedName>
    <definedName name="JUN">#REF!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ristiction">#REF!</definedName>
    <definedName name="k" hidden="1">#REF!</definedName>
    <definedName name="kbde0">#REF!</definedName>
    <definedName name="kbde1">#REF!</definedName>
    <definedName name="kbde2">#REF!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M">#REF!</definedName>
    <definedName name="KMD">#REF!</definedName>
    <definedName name="KMS">#REF!</definedName>
    <definedName name="KSA">#REF!</definedName>
    <definedName name="KSUBE0">#REF!</definedName>
    <definedName name="KSUBE1">#REF!</definedName>
    <definedName name="KSUBE2">#REF!</definedName>
    <definedName name="kWh">#REF!</definedName>
    <definedName name="l">#N/A</definedName>
    <definedName name="L_1">#REF!</definedName>
    <definedName name="L_2">#REF!</definedName>
    <definedName name="L_3">#REF!</definedName>
    <definedName name="L_4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G">#REF!</definedName>
    <definedName name="LAHRS">#REF!</definedName>
    <definedName name="Land">#REF!</definedName>
    <definedName name="land1450500June">#REF!</definedName>
    <definedName name="LandCost" hidden="1">#REF!</definedName>
    <definedName name="landlordcentralac">#REF!</definedName>
    <definedName name="landlordrefrigerator">#REF!</definedName>
    <definedName name="landlordwindowac">#REF!</definedName>
    <definedName name="Last_Row">IF(Values_Entered,Header_Row+Number_of_Payments,Header_Row)</definedName>
    <definedName name="Last_Row_Pref">IF(Values_Entered_Pref,Header_Row_Pref+No_of_Pamts_Pref,Header_Row_Pref)</definedName>
    <definedName name="LastRangeName" hidden="1">#REF!</definedName>
    <definedName name="lastyearofservice">#REF!</definedName>
    <definedName name="LB">#REF!</definedName>
    <definedName name="left">#REF!</definedName>
    <definedName name="LevFixedPrice">#REF!</definedName>
    <definedName name="LevVarPrice">#REF!</definedName>
    <definedName name="li">#REF!</definedName>
    <definedName name="Liabilities">#REF!,#REF!,#REF!,#REF!,#REF!,#REF!,#REF!,#REF!,#REF!,#REF!,#REF!,#REF!,#REF!,#REF!,#REF!,#REF!,#REF!,#REF!,#REF!,#REF!</definedName>
    <definedName name="limcount" hidden="1">1</definedName>
    <definedName name="LIRA">#REF!</definedName>
    <definedName name="list">#REF!</definedName>
    <definedName name="List2">#REF!</definedName>
    <definedName name="listaordenamieto">#REF!</definedName>
    <definedName name="ListOffset" hidden="1">1</definedName>
    <definedName name="ll">#REF!</definedName>
    <definedName name="LMM">#REF!</definedName>
    <definedName name="ln_mean">#N/A</definedName>
    <definedName name="ln_mean2">[0]!ln_mean2</definedName>
    <definedName name="ln_stdev">#N/A</definedName>
    <definedName name="ln_stdev2">[0]!ln_stdev2</definedName>
    <definedName name="loaderexpenses?">#REF!</definedName>
    <definedName name="loaderinvest?">#REF!</definedName>
    <definedName name="LoaderL">#REF!</definedName>
    <definedName name="LoaderNLSCG">#REF!</definedName>
    <definedName name="LoaderNLSDGEElec">#REF!</definedName>
    <definedName name="LoaderNLSDGEGas">#REF!</definedName>
    <definedName name="loaderrevenues?">#REF!</definedName>
    <definedName name="LoadersNLSCG">#REF!</definedName>
    <definedName name="Loan_Amount">#REF!</definedName>
    <definedName name="Loan_Amount_Pref">#REF!</definedName>
    <definedName name="Loan_Start">#REF!</definedName>
    <definedName name="Loan_Start_Pref">#REF!</definedName>
    <definedName name="LOAN_TERM">#REF!</definedName>
    <definedName name="Loan_Years">#REF!</definedName>
    <definedName name="Loan_Years_Pref">#REF!</definedName>
    <definedName name="Local_Mex_Staff">#REF!</definedName>
    <definedName name="LOCATION">#REF!</definedName>
    <definedName name="LOCTTLHRS">#REF!</definedName>
    <definedName name="LOGISTICS">#REF!</definedName>
    <definedName name="LOSS">#REF!</definedName>
    <definedName name="LOW_INCOME">#REF!</definedName>
    <definedName name="lowflowshowerhead">#REF!</definedName>
    <definedName name="LRMC_DETAIL">#REF!</definedName>
    <definedName name="LTCCostSrc">#REF!</definedName>
    <definedName name="LTSA_baseyear">#REF!</definedName>
    <definedName name="LTSA_escalation">#REF!</definedName>
    <definedName name="LTSA_fixed">#REF!</definedName>
    <definedName name="LTSA_hours">#REF!</definedName>
    <definedName name="LTSA_variable">#REF!</definedName>
    <definedName name="LUGAR">#REF!</definedName>
    <definedName name="Macroeco_table">#REF!</definedName>
    <definedName name="MACRS">#REF!</definedName>
    <definedName name="MAIN">#REF!</definedName>
    <definedName name="Main_Menu">#REF!</definedName>
    <definedName name="Major_Insp_Consumables_Cost">#REF!</definedName>
    <definedName name="Major_Overhaul_Hours">#REF!</definedName>
    <definedName name="Major_Overhaul_Starts">#REF!</definedName>
    <definedName name="MAQEQUIPO">#REF!</definedName>
    <definedName name="MAR">#REF!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shall">#REF!</definedName>
    <definedName name="MAY">#REF!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ED_MTR">2</definedName>
    <definedName name="MEJORAS_A_CONSTRUCC.">#REF!</definedName>
    <definedName name="MEMO">#REF!</definedName>
    <definedName name="Merchant_Base_Year_Electricity_Price_Escalation">#REF!</definedName>
    <definedName name="merchant_capacity">#REF!</definedName>
    <definedName name="Merchant_Generation_Switch">#REF!</definedName>
    <definedName name="Merchant_Price">#REF!</definedName>
    <definedName name="Merchant_Price_Escalation_Rate">#REF!</definedName>
    <definedName name="MESES">#REF!</definedName>
    <definedName name="MESG1">#REF!</definedName>
    <definedName name="MESG2">#REF!</definedName>
    <definedName name="MeterCost">#REF!</definedName>
    <definedName name="method">#REF!</definedName>
    <definedName name="MFB">#REF!</definedName>
    <definedName name="Mike">#REF!</definedName>
    <definedName name="Min_Cash">#REF!</definedName>
    <definedName name="minorhomerepair">#REF!</definedName>
    <definedName name="misc">#REF!</definedName>
    <definedName name="MISC1">#REF!</definedName>
    <definedName name="MISC2">#REF!</definedName>
    <definedName name="MISC3">#REF!</definedName>
    <definedName name="MISC4">#REF!</definedName>
    <definedName name="MITAD">#REF!</definedName>
    <definedName name="MITADEJ">#REF!</definedName>
    <definedName name="MO">#REF!</definedName>
    <definedName name="Mo_Table">#REF!</definedName>
    <definedName name="MOBEQUIPO">#REF!</definedName>
    <definedName name="MODEL">#REF!</definedName>
    <definedName name="MODEL_INFO">#REF!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">#REF!</definedName>
    <definedName name="Monthly__IRR__Dates" hidden="1">#REF!</definedName>
    <definedName name="Monthly_Income_Statement">#REF!</definedName>
    <definedName name="MONTHLY_INCOME_STATEMENT_2001">#REF!</definedName>
    <definedName name="Monthly_Income_Statement_Outlook">#REF!</definedName>
    <definedName name="MONTHLYREC">#REF!</definedName>
    <definedName name="Months">#REF!</definedName>
    <definedName name="Months_Forecast_Length">#REF!</definedName>
    <definedName name="Months_Total_Forecast_Length">#REF!</definedName>
    <definedName name="MONTHSUM">#REF!</definedName>
    <definedName name="mos">#REF!</definedName>
    <definedName name="MSQTot_Stats">#REF!</definedName>
    <definedName name="MthAvg">#REF!</definedName>
    <definedName name="MthTable">#REF!</definedName>
    <definedName name="MTMOfst">#REF!</definedName>
    <definedName name="MTRDAYS">#REF!</definedName>
    <definedName name="MTRREAD">#REF!</definedName>
    <definedName name="MTTA">#REF!</definedName>
    <definedName name="MULTI02">#REF!</definedName>
    <definedName name="n">#REF!</definedName>
    <definedName name="N_A">#REF!</definedName>
    <definedName name="nameplate_capacity">#REF!</definedName>
    <definedName name="NET">#REF!</definedName>
    <definedName name="NetToGross">#REF!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G30Inv">#REF!</definedName>
    <definedName name="NewG30Rev">#REF!</definedName>
    <definedName name="NewG30Vol">#REF!</definedName>
    <definedName name="newwrev" hidden="1">{#N/A,#N/A,TRUE,"SDGE";#N/A,#N/A,TRUE,"GBU";#N/A,#N/A,TRUE,"TBU";#N/A,#N/A,TRUE,"EDBU";#N/A,#N/A,TRUE,"ExclCC"}</definedName>
    <definedName name="NFCTAPDC">#REF!</definedName>
    <definedName name="NGV_CR">#REF!</definedName>
    <definedName name="NGV_UR">#REF!</definedName>
    <definedName name="NGVBA">#REF!</definedName>
    <definedName name="NITCS_96">#REF!</definedName>
    <definedName name="NLAG">#REF!</definedName>
    <definedName name="nn">#REF!</definedName>
    <definedName name="NO">#REF!</definedName>
    <definedName name="NO_CST">#REF!</definedName>
    <definedName name="NO_DEDUCIBLES">#REF!</definedName>
    <definedName name="No_of_Pamts_Pref">MATCH(0.01,End_Bal_Pref,-1)+1</definedName>
    <definedName name="noe">#REF!</definedName>
    <definedName name="NOMBRE">#REF!</definedName>
    <definedName name="NOMINALES">#REF!</definedName>
    <definedName name="Non_Operating">#REF!</definedName>
    <definedName name="Noncore_Fixed_Cost_Account__NFCA___Margin">#REF!</definedName>
    <definedName name="NormFedTax?">#REF!</definedName>
    <definedName name="NormStateTax?">#REF!</definedName>
    <definedName name="NOV">#REF!</definedName>
    <definedName name="NOV94_ASSET2">#REF!</definedName>
    <definedName name="NOV94_INCOME_YTD1">#REF!</definedName>
    <definedName name="NOV94_INCOME_YTD2">#REF!</definedName>
    <definedName name="NOV94_INCOME1">#REF!</definedName>
    <definedName name="NOV94_INCOME2">#REF!</definedName>
    <definedName name="now">#REF!</definedName>
    <definedName name="NPV_1_0" hidden="1">#REF!</definedName>
    <definedName name="NPV_1_1" hidden="1">#REF!</definedName>
    <definedName name="NPV_1_10" hidden="1">#REF!</definedName>
    <definedName name="NPV_1_2" hidden="1">#REF!</definedName>
    <definedName name="NPV_1_3" hidden="1">#REF!</definedName>
    <definedName name="NPV_1_4" hidden="1">#REF!</definedName>
    <definedName name="NPV_1_5" hidden="1">#REF!</definedName>
    <definedName name="NPV_1_6" hidden="1">#REF!</definedName>
    <definedName name="NPV_1_7" hidden="1">#REF!</definedName>
    <definedName name="NPV_1_8" hidden="1">#REF!</definedName>
    <definedName name="NPV_1_9" hidden="1">#REF!</definedName>
    <definedName name="NPV_2_0" hidden="1">#REF!</definedName>
    <definedName name="NPV_2_1" hidden="1">#REF!</definedName>
    <definedName name="NPV_2_10" hidden="1">#REF!</definedName>
    <definedName name="NPV_2_2" hidden="1">#REF!</definedName>
    <definedName name="NPV_2_3" hidden="1">#REF!</definedName>
    <definedName name="NPV_2_4" hidden="1">#REF!</definedName>
    <definedName name="NPV_2_5" hidden="1">#REF!</definedName>
    <definedName name="NPV_2_6" hidden="1">#REF!</definedName>
    <definedName name="NPV_2_7" hidden="1">#REF!</definedName>
    <definedName name="NPV_2_8" hidden="1">#REF!</definedName>
    <definedName name="NPV_2_9" hidden="1">#REF!</definedName>
    <definedName name="NPV_3_0" hidden="1">#REF!</definedName>
    <definedName name="NPV_3_1" hidden="1">#REF!</definedName>
    <definedName name="NPV_3_10" hidden="1">#REF!</definedName>
    <definedName name="NPV_3_2" hidden="1">#REF!</definedName>
    <definedName name="NPV_3_3" hidden="1">#REF!</definedName>
    <definedName name="NPV_3_4" hidden="1">#REF!</definedName>
    <definedName name="NPV_3_5" hidden="1">#REF!</definedName>
    <definedName name="NPV_3_6" hidden="1">#REF!</definedName>
    <definedName name="NPV_3_7" hidden="1">#REF!</definedName>
    <definedName name="NPV_3_8" hidden="1">#REF!</definedName>
    <definedName name="NPV_3_9" hidden="1">#REF!</definedName>
    <definedName name="NPV_Levered_FullTax">#REF!</definedName>
    <definedName name="NPV_Levered_TaxDelay">#REF!</definedName>
    <definedName name="NPV_Unlevered_FullTax">#REF!</definedName>
    <definedName name="NPV_Unlevered_TaxDelay">#REF!</definedName>
    <definedName name="NRange103" hidden="1">#REF!</definedName>
    <definedName name="NRange106" hidden="1">#REF!</definedName>
    <definedName name="NRange137" hidden="1">#REF!</definedName>
    <definedName name="NRange237" hidden="1">#REF!</definedName>
    <definedName name="NRange238" hidden="1">#REF!</definedName>
    <definedName name="NRange239" hidden="1">#REF!</definedName>
    <definedName name="NRange251" hidden="1">#REF!</definedName>
    <definedName name="NRange262" hidden="1">#REF!</definedName>
    <definedName name="NRange267" hidden="1">#REF!</definedName>
    <definedName name="NRange276" hidden="1">#REF!</definedName>
    <definedName name="nrerev" hidden="1">{"total_10yr",#N/A,FALSE,"Data (t8-t4)"}</definedName>
    <definedName name="NRFVAR">#REF!</definedName>
    <definedName name="Num_Pmt_Per_Year">#REF!</definedName>
    <definedName name="Number_of_Payments">MATCH(0.01,End_Bal,-1)+1</definedName>
    <definedName name="Number_units">#REF!</definedName>
    <definedName name="NvsASD">"V1999-12-31"</definedName>
    <definedName name="NvsAutoDrillOk">"VN"</definedName>
    <definedName name="NvsElapsedTime">0.00223576388816582</definedName>
    <definedName name="NvsEndTime">36549.5633866898</definedName>
    <definedName name="NvsInstSpec">"%"</definedName>
    <definedName name="NvsLayoutType">"M3"</definedName>
    <definedName name="NvsPanelEffdt">"V1940-01-01"</definedName>
    <definedName name="NvsPanelSetid">"VPPL"</definedName>
    <definedName name="NvsReqBU">"VPPL"</definedName>
    <definedName name="NvsReqBUOnly">"VY"</definedName>
    <definedName name="NvsTransLed">"VN"</definedName>
    <definedName name="NvsTreeASD">"V1999-12-31"</definedName>
    <definedName name="O">#REF!</definedName>
    <definedName name="OCC">#REF!</definedName>
    <definedName name="OCR">#REF!</definedName>
    <definedName name="OCT">#REF!</definedName>
    <definedName name="OCT94_ASSET2">#REF!</definedName>
    <definedName name="OCT94_INCOME_YTD1">#REF!</definedName>
    <definedName name="OCT94_INCOME_YTD2">#REF!</definedName>
    <definedName name="OCT94_INCOME1">#REF!</definedName>
    <definedName name="OCT94_INCOME2">#REF!</definedName>
    <definedName name="OFF_COMP">#REF!</definedName>
    <definedName name="Oil_Prices">#REF!</definedName>
    <definedName name="ok">#REF!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LAMethod">#REF!</definedName>
    <definedName name="oldfinpln1293">#REF!</definedName>
    <definedName name="oms">#REF!</definedName>
    <definedName name="one">{"'Summary'!$A$1:$J$24"}</definedName>
    <definedName name="one_1">{"'Summary'!$A$1:$J$24"}</definedName>
    <definedName name="one_1_1">{"'Summary'!$A$1:$J$24"}</definedName>
    <definedName name="one_1_1_1">{"'Summary'!$A$1:$J$24"}</definedName>
    <definedName name="one_1_2">{"'Summary'!$A$1:$J$24"}</definedName>
    <definedName name="one_1_2_1">{"'Summary'!$A$1:$J$24"}</definedName>
    <definedName name="one_1_3">{"'Summary'!$A$1:$J$24"}</definedName>
    <definedName name="one_2">{"'Summary'!$A$1:$J$24"}</definedName>
    <definedName name="one_2_1">{"'Summary'!$A$1:$J$24"}</definedName>
    <definedName name="one_2_1_1">{"'Summary'!$A$1:$J$24"}</definedName>
    <definedName name="one_2_2">{"'Summary'!$A$1:$J$24"}</definedName>
    <definedName name="one_2_2_1">{"'Summary'!$A$1:$J$24"}</definedName>
    <definedName name="one_2_3">{"'Summary'!$A$1:$J$24"}</definedName>
    <definedName name="one_3">{"'Summary'!$A$1:$J$24"}</definedName>
    <definedName name="one_3_1">{"'Summary'!$A$1:$J$24"}</definedName>
    <definedName name="one_3_1_1">{"'Summary'!$A$1:$J$24"}</definedName>
    <definedName name="one_3_2">{"'Summary'!$A$1:$J$24"}</definedName>
    <definedName name="one_3_2_1">{"'Summary'!$A$1:$J$24"}</definedName>
    <definedName name="one_3_3">{"'Summary'!$A$1:$J$24"}</definedName>
    <definedName name="one_4">{"'Summary'!$A$1:$J$24"}</definedName>
    <definedName name="one_4_1">{"'Summary'!$A$1:$J$24"}</definedName>
    <definedName name="one_4_1_1">{"'Summary'!$A$1:$J$24"}</definedName>
    <definedName name="one_4_2">{"'Summary'!$A$1:$J$24"}</definedName>
    <definedName name="one_4_2_1">{"'Summary'!$A$1:$J$24"}</definedName>
    <definedName name="one_4_3">{"'Summary'!$A$1:$J$24"}</definedName>
    <definedName name="one_5">{"'Summary'!$A$1:$J$24"}</definedName>
    <definedName name="one_5_1">{"'Summary'!$A$1:$J$24"}</definedName>
    <definedName name="one_5_1_1">{"'Summary'!$A$1:$J$24"}</definedName>
    <definedName name="one_5_2">{"'Summary'!$A$1:$J$24"}</definedName>
    <definedName name="one_5_2_1">{"'Summary'!$A$1:$J$24"}</definedName>
    <definedName name="one_5_3">{"'Summary'!$A$1:$J$24"}</definedName>
    <definedName name="Open_Click">[0]!Open_Click</definedName>
    <definedName name="Opt_Error_Checker" hidden="1">#REF!</definedName>
    <definedName name="Opt_Flip_0" hidden="1">#REF!</definedName>
    <definedName name="opt1f1">#REF!</definedName>
    <definedName name="opt1f10">#REF!</definedName>
    <definedName name="opt1f2">#REF!</definedName>
    <definedName name="opt1f3">#REF!</definedName>
    <definedName name="opt1f4">#REF!</definedName>
    <definedName name="opt1f5">#REF!</definedName>
    <definedName name="opt1f6">#REF!</definedName>
    <definedName name="opt1f7">#REF!</definedName>
    <definedName name="opt1f8">#REF!</definedName>
    <definedName name="opt1f9">#REF!</definedName>
    <definedName name="Optimizer__NPV1" hidden="1">#REF!</definedName>
    <definedName name="Optimizer__Target1" hidden="1">#REF!</definedName>
    <definedName name="Option_05a">#REF!</definedName>
    <definedName name="Option_05b">#REF!</definedName>
    <definedName name="Order">#REF!</definedName>
    <definedName name="originalbooklife">#REF!</definedName>
    <definedName name="ot">#REF!</definedName>
    <definedName name="Other">#REF!</definedName>
    <definedName name="Other_detail">#REF!</definedName>
    <definedName name="OTHERHRS">#REF!</definedName>
    <definedName name="otherrev" hidden="1">{#N/A,#N/A,TRUE,"SDGE";#N/A,#N/A,TRUE,"GBU";#N/A,#N/A,TRUE,"TBU";#N/A,#N/A,TRUE,"EDBU";#N/A,#N/A,TRUE,"ExclCC"}</definedName>
    <definedName name="Otros_Dolar">#REF!</definedName>
    <definedName name="Otros_Pesos">#REF!</definedName>
    <definedName name="OUTLOOK">#REF!</definedName>
    <definedName name="OUTLOOK_ANALYSIS">#REF!</definedName>
    <definedName name="Outlook_USGAAP_Pesos">#REF!</definedName>
    <definedName name="outlook2">#REF!</definedName>
    <definedName name="Output_October_Recorded">#REF!</definedName>
    <definedName name="Override">#REF!</definedName>
    <definedName name="p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1_Tar1" hidden="1">#REF!</definedName>
    <definedName name="P1_Tar2" hidden="1">#REF!</definedName>
    <definedName name="P1_Trsh1_Tar" hidden="1">#REF!</definedName>
    <definedName name="P1_Trsh2_Tar" hidden="1">#REF!</definedName>
    <definedName name="P1GarPay" hidden="1">#REF!</definedName>
    <definedName name="P2_Tar1" hidden="1">#REF!</definedName>
    <definedName name="P2_Tar2" hidden="1">#REF!</definedName>
    <definedName name="P2_Trsh1_Tar" hidden="1">#REF!</definedName>
    <definedName name="P2_Trsh2_Tar" hidden="1">#REF!</definedName>
    <definedName name="P2GarPay" hidden="1">#REF!</definedName>
    <definedName name="P3_Tar1" hidden="1">#REF!</definedName>
    <definedName name="P3_Tar2" hidden="1">#REF!</definedName>
    <definedName name="P3_Trsh1_Tar" hidden="1">#REF!</definedName>
    <definedName name="P3_Trsh2_Tar" hidden="1">#REF!</definedName>
    <definedName name="P3GarPay" hidden="1">#REF!</definedName>
    <definedName name="pa">#REF!</definedName>
    <definedName name="page">#REF!</definedName>
    <definedName name="Page_1">"h2:m65"</definedName>
    <definedName name="PAGE_110">#REF!</definedName>
    <definedName name="PAGE_111">#REF!</definedName>
    <definedName name="Page_2">"p2:z62"</definedName>
    <definedName name="PAGE_200">#REF!</definedName>
    <definedName name="PAGE_201">#REF!</definedName>
    <definedName name="PAGE_204">#REF!</definedName>
    <definedName name="PAGE_205">#REF!</definedName>
    <definedName name="PAGE_206">#REF!</definedName>
    <definedName name="PAGE_207">#REF!</definedName>
    <definedName name="PAGE_208">#REF!</definedName>
    <definedName name="PAGE_209">#REF!</definedName>
    <definedName name="PAGE_214">#REF!</definedName>
    <definedName name="PAGE_216">#REF!</definedName>
    <definedName name="PAGE_217">#REF!</definedName>
    <definedName name="PAGE_218">#REF!</definedName>
    <definedName name="PAGE_219">#REF!</definedName>
    <definedName name="PAGE_219A">#REF!</definedName>
    <definedName name="PAGE_220">#REF!</definedName>
    <definedName name="PAGE_221">#REF!</definedName>
    <definedName name="PAGE_222">#REF!</definedName>
    <definedName name="Page_3">"ad2:al80"</definedName>
    <definedName name="Page_4">"ad83:am138"</definedName>
    <definedName name="Page_5">"ap2:bf77"</definedName>
    <definedName name="Page_6">"bj2:cc81"</definedName>
    <definedName name="PAGE1">#REF!</definedName>
    <definedName name="page1996">#REF!</definedName>
    <definedName name="page1997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RT1">#REF!</definedName>
    <definedName name="PARTEX">#REF!</definedName>
    <definedName name="Partner__1__Name" hidden="1">#REF!</definedName>
    <definedName name="Partner__2__Name" hidden="1">#REF!</definedName>
    <definedName name="Partner__3__Name" hidden="1">#REF!</definedName>
    <definedName name="Partner1" hidden="1">#REF!</definedName>
    <definedName name="Parts_Kit_1_Cost">#REF!</definedName>
    <definedName name="Parts_Kit_2_Cost">#REF!</definedName>
    <definedName name="Parts_Kit_3_Cost">#REF!</definedName>
    <definedName name="Parts_Kit_4_Cost">#REF!</definedName>
    <definedName name="Parts_Kit_5_Cost">#REF!</definedName>
    <definedName name="Parts_Kit_6_Cost">#REF!</definedName>
    <definedName name="Parts_Kit_7_Cost">#REF!</definedName>
    <definedName name="Parts_Kit_8_Cost">#REF!</definedName>
    <definedName name="Pasivo">#REF!</definedName>
    <definedName name="Pay_Num">#REF!</definedName>
    <definedName name="Payroll_Tax">#REF!</definedName>
    <definedName name="PayType">#REF!</definedName>
    <definedName name="PB_ACCT">#REF!</definedName>
    <definedName name="pb_username">#REF!</definedName>
    <definedName name="PBR_06">#REF!</definedName>
    <definedName name="pe">#REF!</definedName>
    <definedName name="Peak_MW">#REF!</definedName>
    <definedName name="Peaking_heat_rate">#REF!</definedName>
    <definedName name="PER_CAMBIARIA">#REF!</definedName>
    <definedName name="PER_INFLACIONARIA">#REF!</definedName>
    <definedName name="Percent_Debt">#REF!</definedName>
    <definedName name="Percent_Equity">#REF!</definedName>
    <definedName name="Percent_Gas_Heat">#REF!</definedName>
    <definedName name="Percent_Gas_Water">#REF!</definedName>
    <definedName name="PercentDebt">#REF!</definedName>
    <definedName name="PercentEquity">#REF!</definedName>
    <definedName name="PercentPreferred">#REF!</definedName>
    <definedName name="perdida">#REF!</definedName>
    <definedName name="period">#REF!</definedName>
    <definedName name="PeriodLabels">#REF!</definedName>
    <definedName name="PeriodLength">#REF!</definedName>
    <definedName name="PeriodNumbers">#REF!</definedName>
    <definedName name="PERIODO">#REF!</definedName>
    <definedName name="Periods">#REF!</definedName>
    <definedName name="permanentevapcooler">#REF!</definedName>
    <definedName name="Personal_Empresa">#REF!</definedName>
    <definedName name="Personal_Gastos">#REF!</definedName>
    <definedName name="Personal_Trabajador">#REF!</definedName>
    <definedName name="PG">#REF!</definedName>
    <definedName name="PG_223">#REF!</definedName>
    <definedName name="PG565A">#REF!</definedName>
    <definedName name="PG568A">#REF!</definedName>
    <definedName name="PG568A1">#REF!</definedName>
    <definedName name="PG568B">#REF!</definedName>
    <definedName name="PGA">#REF!</definedName>
    <definedName name="PHILIPS" hidden="1">{#N/A,#N/A,FALSE,"RECAP";#N/A,#N/A,FALSE,"MATBYCLS";#N/A,#N/A,FALSE,"STATUS";#N/A,#N/A,FALSE,"OP-ACT";#N/A,#N/A,FALSE,"W_O"}</definedName>
    <definedName name="PhyGasTermDates">#REF!</definedName>
    <definedName name="PhyGasTermMTM">#REF!</definedName>
    <definedName name="PhyGasTermVol">#REF!</definedName>
    <definedName name="Physical">#REF!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peline_capacity">#REF!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K_1_Tracking">#REF!</definedName>
    <definedName name="PK_2_Tracking">#REF!</definedName>
    <definedName name="PK_3_Tracking">#REF!</definedName>
    <definedName name="PK_4_Tracking">#REF!</definedName>
    <definedName name="PK_5_Tracking">#REF!</definedName>
    <definedName name="PK_6_Tracking">#REF!</definedName>
    <definedName name="PK_7_Tracking">#REF!</definedName>
    <definedName name="PK_8_Tracking">#REF!</definedName>
    <definedName name="plan">#REF!</definedName>
    <definedName name="plan86dep1">#REF!</definedName>
    <definedName name="plan86dep1and2">#REF!</definedName>
    <definedName name="plan86dep2">#REF!</definedName>
    <definedName name="plan86ret">#REF!</definedName>
    <definedName name="plan86ret2deps">#REF!</definedName>
    <definedName name="plan86retdep1">#REF!</definedName>
    <definedName name="plan86retdep2">#REF!</definedName>
    <definedName name="PlanBaseYear">#REF!</definedName>
    <definedName name="PlanningHorizon">#REF!</definedName>
    <definedName name="plant_capacity">#REF!</definedName>
    <definedName name="PLANTA_Y_EDIFICIO">#REF!</definedName>
    <definedName name="PlantType">#REF!</definedName>
    <definedName name="PlantTypeRef">#REF!</definedName>
    <definedName name="PlantTypes">#REF!</definedName>
    <definedName name="pmcat">#REF!</definedName>
    <definedName name="pmper">#REF!</definedName>
    <definedName name="PnB">#REF!</definedName>
    <definedName name="POOL_ORDER_2005_amts_AULT3">#REF!</definedName>
    <definedName name="Pop_Intial_Large_CI">#REF!</definedName>
    <definedName name="Pop_Intial_Majors">#REF!</definedName>
    <definedName name="Pop_Large_CI">#REF!</definedName>
    <definedName name="Pop_Large_CI_2002">#REF!</definedName>
    <definedName name="Pop_Large_CI_2003">#REF!</definedName>
    <definedName name="Pop_Large_CI_2004">#REF!</definedName>
    <definedName name="Pop_Large_CI_2005">#REF!</definedName>
    <definedName name="Pop_Majors">#REF!</definedName>
    <definedName name="Pop_Majors_2002">#REF!</definedName>
    <definedName name="Pop_Majors_2003">#REF!</definedName>
    <definedName name="Pop_Majors_2004">#REF!</definedName>
    <definedName name="Pop_Majors_2005">#REF!</definedName>
    <definedName name="portableevapcooler">#REF!</definedName>
    <definedName name="PoundsPerDayqryReceiveSystemChemsCT2">#REF!</definedName>
    <definedName name="PoundsperDayqryReceiveSystemChemsMBAnion">#REF!</definedName>
    <definedName name="POV">#REF!</definedName>
    <definedName name="PPA_One_Contract_End_Date">#REF!</definedName>
    <definedName name="PPA_One_Contract_End_Quarter_Date">#REF!</definedName>
    <definedName name="PPA_One_Contract_Start_Date">#REF!</definedName>
    <definedName name="PPA_One_Contract_Start_Quarter_Date">#REF!</definedName>
    <definedName name="PPA_One_Escalation_Base_Year">#REF!</definedName>
    <definedName name="PPA_One_Escalation_Rate">#REF!</definedName>
    <definedName name="PPA_One_Price">#REF!</definedName>
    <definedName name="PPA_One_Switch">#REF!</definedName>
    <definedName name="PPA_One_Total_Revenue">SUM(#REF!)</definedName>
    <definedName name="PPA_Pre_Contract_End_Date">#REF!</definedName>
    <definedName name="PPA_Pre_Contract_End_Quarter_Date">#REF!</definedName>
    <definedName name="PPA_Pre_Contract_Start_Date">#REF!</definedName>
    <definedName name="PPA_Pre_Contract_Start_Quarter_Date">#REF!</definedName>
    <definedName name="PPA_Pre_Contract_Switch">#REF!</definedName>
    <definedName name="PPA_Pre_Escalation_Base_Year">#REF!</definedName>
    <definedName name="PPA_Pre_Escalation_Rate">#REF!</definedName>
    <definedName name="PPA_Pre_Price">#REF!</definedName>
    <definedName name="PPA_Three_Contract_End_Date">#REF!</definedName>
    <definedName name="PPA_Three_Contract_End_Quarter_Date">#REF!</definedName>
    <definedName name="PPA_Three_Contract_Start_Date">#REF!</definedName>
    <definedName name="PPA_Three_Contract_Start_Quarter_Date">#REF!</definedName>
    <definedName name="PPA_Three_Escalation_Base_Year">#REF!</definedName>
    <definedName name="PPA_Three_Escalation_Rate">#REF!</definedName>
    <definedName name="PPA_Three_Price">#REF!</definedName>
    <definedName name="PPA_Three_Switch">#REF!</definedName>
    <definedName name="PPA_Three_Total_Revenue">SUM(#REF!)</definedName>
    <definedName name="PPA_Two_Contract_End_Date">#REF!</definedName>
    <definedName name="PPA_Two_Contract_End_Quarter_Date">#REF!</definedName>
    <definedName name="PPA_Two_Contract_Start_Date">#REF!</definedName>
    <definedName name="PPA_Two_Contract_Start_Quarter_Date">#REF!</definedName>
    <definedName name="PPA_Two_Escalation_Base_Year">#REF!</definedName>
    <definedName name="PPA_Two_Escalation_Rate">#REF!</definedName>
    <definedName name="PPA_Two_Price">#REF!</definedName>
    <definedName name="PPA_Two_Switch">#REF!</definedName>
    <definedName name="PPA_Two_Total_Revenue">SUM(#REF!)</definedName>
    <definedName name="PPFDCS">#REF!</definedName>
    <definedName name="PPP_DMD">#REF!</definedName>
    <definedName name="PPP_ERR">#REF!</definedName>
    <definedName name="PPP_FFU">#REF!</definedName>
    <definedName name="PPP_SCHG">#REF!</definedName>
    <definedName name="PPP_Summary">#REF!</definedName>
    <definedName name="PPP_Surcharge">#REF!</definedName>
    <definedName name="PPP_Wkppr_P2">#REF!</definedName>
    <definedName name="PPP_YEAR">#REF!</definedName>
    <definedName name="PPPKG">#REF!</definedName>
    <definedName name="pppppp">#REF!</definedName>
    <definedName name="PR">#REF!</definedName>
    <definedName name="prcc22" hidden="1">#REF!</definedName>
    <definedName name="prcc23" hidden="1">#REF!</definedName>
    <definedName name="PREF">#REF!</definedName>
    <definedName name="present15">#REF!</definedName>
    <definedName name="PresentRates">#REF!</definedName>
    <definedName name="Prestamos_Corto">#REF!</definedName>
    <definedName name="Prestamos_CortoUS">#REF!</definedName>
    <definedName name="Prestamos_Largo">#REF!</definedName>
    <definedName name="Prestamos_LargoUS">#REF!</definedName>
    <definedName name="PREV">#REF!</definedName>
    <definedName name="PreviousDimensionReference">#REF!</definedName>
    <definedName name="price_esc">#REF!</definedName>
    <definedName name="price_table">#REF!</definedName>
    <definedName name="Prices">#REF!</definedName>
    <definedName name="PriceTgl">#REF!</definedName>
    <definedName name="Princ">#REF!</definedName>
    <definedName name="PRINT">#REF!</definedName>
    <definedName name="Print_All">#N/A</definedName>
    <definedName name="Print_All2">#REF!</definedName>
    <definedName name="_xlnm.Print_Area" localSheetId="15">'Pg10.1 As Filed Stmt AL FERC'!$A$2:$J$34</definedName>
    <definedName name="_xlnm.Print_Area" localSheetId="17">'Pg12 As Filed Stmt AV FERC Adj'!$A$2:$J$162</definedName>
    <definedName name="_xlnm.Print_Area" localSheetId="19">'Pg14 As Filed AV-4 FERC Adj'!$A$2:$F$95</definedName>
    <definedName name="_xlnm.Print_Area" localSheetId="3">'Pg4 As Filed App X C7 FERC Adj '!$A$2:$E$61</definedName>
    <definedName name="_xlnm.Print_Area" localSheetId="5">'Pg6 As Filed Sec 2 Non-Dir Exp '!$A$2:$H$169</definedName>
    <definedName name="_xlnm.Print_Area" localSheetId="7">'Pg7.1 As Filed Sec 4a-TU FERC'!$A$2:$R$52</definedName>
    <definedName name="_xlnm.Print_Area" localSheetId="9">'Pg8.1 As Filed Sec 4b-TU FERC'!$A$2:$G$28</definedName>
    <definedName name="_xlnm.Print_Area" localSheetId="11">'Pg9.1 As Filed Stmt AH FERC Adj'!$A$2:$I$72</definedName>
    <definedName name="_xlnm.Print_Area" localSheetId="12">'Pg9.2 Rev AH-3'!$A$1:$O$60</definedName>
    <definedName name="_xlnm.Print_Area" localSheetId="13">'Pg9.3 As Filed AH-3 FERC Adj'!$A$2:$L$59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4">#REF!</definedName>
    <definedName name="Print_Bank">#N/A</definedName>
    <definedName name="Print_Bank2">#REF!</definedName>
    <definedName name="_xlnm.Print_Titles" localSheetId="20">'Pg15 App X C7 Int Calc'!$1:$16</definedName>
    <definedName name="Print_Titles_MI">#REF!</definedName>
    <definedName name="PRINT1">#REF!</definedName>
    <definedName name="print10">#REF!</definedName>
    <definedName name="PRINT2">#REF!</definedName>
    <definedName name="print6">#REF!</definedName>
    <definedName name="print8">#REF!</definedName>
    <definedName name="print9">#REF!</definedName>
    <definedName name="PRINTCAT">[0]!PRINTCAT</definedName>
    <definedName name="PRINTER">#REF!</definedName>
    <definedName name="PRINTOTHER">#REF!</definedName>
    <definedName name="PRINTPAGE1">[0]!PRINTPAGE1</definedName>
    <definedName name="PRINTREP">#REF!</definedName>
    <definedName name="PRINTREV">#REF!</definedName>
    <definedName name="PRN">#REF!</definedName>
    <definedName name="PRN_DETAIL">#REF!</definedName>
    <definedName name="problem" hidden="1">{#N/A,#N/A,FALSE,"trates"}</definedName>
    <definedName name="production_mode">#REF!</definedName>
    <definedName name="prof_term">#REF!</definedName>
    <definedName name="Project">#REF!</definedName>
    <definedName name="Project_Name">#REF!</definedName>
    <definedName name="Promote_Impact">#REF!</definedName>
    <definedName name="PROMRATE">#REF!</definedName>
    <definedName name="prooduction">#N/A</definedName>
    <definedName name="Property_tax_land">#REF!</definedName>
    <definedName name="Property_tax_plant">#REF!</definedName>
    <definedName name="propertytax?">#REF!</definedName>
    <definedName name="PRtax">#REF!</definedName>
    <definedName name="psp">#REF!</definedName>
    <definedName name="PST">#REF!</definedName>
    <definedName name="PSTAIR">#REF!</definedName>
    <definedName name="PUNTOCINCO">#REF!</definedName>
    <definedName name="PvyOtherPct">#REF!</definedName>
    <definedName name="PW_FEES_8">#REF!</definedName>
    <definedName name="pyeper">#REF!</definedName>
    <definedName name="q">#REF!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y_501_COR">#REF!</definedName>
    <definedName name="qry_Cost_of_Removal">#REF!</definedName>
    <definedName name="qry29_SCG_RO_Output">#REF!</definedName>
    <definedName name="qryCapitalCosts">#REF!</definedName>
    <definedName name="qryPersonnelPositions">#REF!</definedName>
    <definedName name="qryPersonnelPositionsMgmt">#REF!</definedName>
    <definedName name="qryPersonnelPositionsMgmtMOB">#REF!</definedName>
    <definedName name="qryPersonnelPositionsMOB">#REF!</definedName>
    <definedName name="qryPersonnelPositionsSubCon">#REF!</definedName>
    <definedName name="qryPersonnelPositionsSubConMOB">#REF!</definedName>
    <definedName name="qryPushAllChemicalMassTotals">#REF!</definedName>
    <definedName name="qryPushAllChemicalMassTotalsbyUnit">#REF!</definedName>
    <definedName name="qryPushBudgetDA">#REF!</definedName>
    <definedName name="qryPushBudgetDADesc">#REF!</definedName>
    <definedName name="qryPushBudgetFixedCost">#REF!</definedName>
    <definedName name="qryPushBudgetFixedCostDesc">#REF!</definedName>
    <definedName name="qryPushBudgetFuel">#REF!</definedName>
    <definedName name="qryPushBudgetFuelDesc">#REF!</definedName>
    <definedName name="qryPushBudgetGandA">#REF!</definedName>
    <definedName name="qryPushBudgetGandADesc">#REF!</definedName>
    <definedName name="qryPushBudgetHOS">#REF!</definedName>
    <definedName name="qryPushBudgetHOSDesc">#REF!</definedName>
    <definedName name="qryPushBudgetInsTaxes">#REF!</definedName>
    <definedName name="qryPushBudgetInsTaxesDesc">#REF!</definedName>
    <definedName name="qryPushBudgetLabor">#REF!</definedName>
    <definedName name="qryPushBudgetLaborDesc">#REF!</definedName>
    <definedName name="qryPushBudgetLoansLease">#REF!</definedName>
    <definedName name="qryPushBudgetLoansLeaseDesc">#REF!</definedName>
    <definedName name="qryPushBudgetOMFees">#REF!</definedName>
    <definedName name="qryPushBudgetOMFeesDesc">#REF!</definedName>
    <definedName name="qryPushBudgetRevenue">#REF!</definedName>
    <definedName name="qryPushBudgetRevenueDesc">#REF!</definedName>
    <definedName name="qryPushBudgetTotal">#REF!</definedName>
    <definedName name="qryPushBudgetVarCost">#REF!</definedName>
    <definedName name="qryPushBudgetVarCostDesc">#REF!</definedName>
    <definedName name="qryPushChemFeedProfiles">#REF!</definedName>
    <definedName name="qryPushChemsActuals">#REF!</definedName>
    <definedName name="qryPushChemsActualsInventory">#REF!</definedName>
    <definedName name="qryPushChemsActualsToday">#REF!</definedName>
    <definedName name="qryPushChemsOrganics">#REF!</definedName>
    <definedName name="qryPushCommodityChemicalMassTotals">#REF!</definedName>
    <definedName name="qryPushCommodityChemSummaryCost">#REF!</definedName>
    <definedName name="qryPushCoolingEquipment">#REF!</definedName>
    <definedName name="qryPushCoverPageAnalysis">#REF!</definedName>
    <definedName name="qryPushCoverPageSummaries">#REF!</definedName>
    <definedName name="qryPushCoverPageSystems">#REF!</definedName>
    <definedName name="qryPushCTEquipment">#REF!</definedName>
    <definedName name="qryPushCTFrames">#REF!</definedName>
    <definedName name="qryPushDMInventoryTotal">#REF!</definedName>
    <definedName name="qryPushFixedCost">#REF!</definedName>
    <definedName name="QryPushInitialSpares">#REF!</definedName>
    <definedName name="qryPushLaborProfiles">#REF!</definedName>
    <definedName name="qryPushLabProfiles">#REF!</definedName>
    <definedName name="qryPushLeftOvers">#REF!</definedName>
    <definedName name="qryPushMMBOP">#REF!</definedName>
    <definedName name="qryPushMobConsum">#REF!</definedName>
    <definedName name="qryPushOtherProfiles">#REF!</definedName>
    <definedName name="QryPushPAndRInitialPACosts">#REF!</definedName>
    <definedName name="QryPushPAndRInitialRACosts">#REF!</definedName>
    <definedName name="QryPushPAndROutput">#REF!</definedName>
    <definedName name="QryPushPAndRPartNames">#REF!</definedName>
    <definedName name="qryPushPartsCostbyYear">#REF!</definedName>
    <definedName name="qryPushPersonnel">#REF!</definedName>
    <definedName name="qryPushPersonnelMOB">#REF!</definedName>
    <definedName name="qryPushPersonnelPositionMgmt">#REF!</definedName>
    <definedName name="qryPushPersonnelPositionsNM">#REF!</definedName>
    <definedName name="qryPushPersonnelPosoitiondSubCon">#REF!</definedName>
    <definedName name="QryPushPnRYearlyPACosts">#REF!</definedName>
    <definedName name="QryPushPnRYearlyRACosts">#REF!</definedName>
    <definedName name="qryPushPoolDesc">#REF!</definedName>
    <definedName name="qryPushPSRCopiesTo">#REF!</definedName>
    <definedName name="qryPushRawWaterEquipment">#REF!</definedName>
    <definedName name="qryPushSpecialtyChemicalMassTotals">#REF!</definedName>
    <definedName name="qryPushSpecialtyChemSummaryCost">#REF!</definedName>
    <definedName name="qryPushSteamEquipment">#REF!</definedName>
    <definedName name="qryPushSumDA">#REF!</definedName>
    <definedName name="qryPushSumFixedCost">#REF!</definedName>
    <definedName name="qryPushSumFuel">#REF!</definedName>
    <definedName name="qryPushSumGA">#REF!</definedName>
    <definedName name="qryPushSumHOS">#REF!</definedName>
    <definedName name="qryPushSumInsTaxes">#REF!</definedName>
    <definedName name="qryPushSumLoanLease">#REF!</definedName>
    <definedName name="qryPushSumMMBOPDesc">#REF!</definedName>
    <definedName name="qryPushSumMMBOPTotals">#REF!</definedName>
    <definedName name="qryPushSumMobConsumables">#REF!</definedName>
    <definedName name="qryPushSumOMFees">#REF!</definedName>
    <definedName name="qryPushSumOutfitingCost">#REF!</definedName>
    <definedName name="qryPushSumPartsTotal">#REF!</definedName>
    <definedName name="qryPushSumRevenue">#REF!</definedName>
    <definedName name="qryPushSumVarCost">#REF!</definedName>
    <definedName name="qryPushSystemChemsBC">#REF!</definedName>
    <definedName name="qryPushSystemChemsBC2">#REF!</definedName>
    <definedName name="qryPushSystemChemsChemAdd">#REF!</definedName>
    <definedName name="qryPushSystemChemsChemAdd2">#REF!</definedName>
    <definedName name="qryPushSystemChemsClosedLoop">#REF!</definedName>
    <definedName name="qryPushSystemChemsClosedLoop2">#REF!</definedName>
    <definedName name="qryPushSystemChemsContactClar">#REF!</definedName>
    <definedName name="qryPushSystemChemsContactClar2">#REF!</definedName>
    <definedName name="qryPushSystemChemsCT">#REF!</definedName>
    <definedName name="qryPushSystemChemsCT2">#REF!</definedName>
    <definedName name="qryPushSystemChemsEC">#REF!</definedName>
    <definedName name="qryPushSystemChemsEC2">#REF!</definedName>
    <definedName name="qryPushSystemChemsECS">#REF!</definedName>
    <definedName name="qryPushSystemChemsECS2">#REF!</definedName>
    <definedName name="qryPushSystemChemsEDI">#REF!</definedName>
    <definedName name="qryPushSystemChemsEDI2">#REF!</definedName>
    <definedName name="qryPushSystemChemsFilterPress">#REF!</definedName>
    <definedName name="qryPushSystemChemsFilterPress2">#REF!</definedName>
    <definedName name="qryPushSystemChemsHPS">#REF!</definedName>
    <definedName name="qryPushSystemChemsHPS2">#REF!</definedName>
    <definedName name="qryPushSystemChemsHRSG">#REF!</definedName>
    <definedName name="qryPushSystemChemsHRSG2">#REF!</definedName>
    <definedName name="qryPushSystemChemsHRSG2P">#REF!</definedName>
    <definedName name="qryPushSystemChemsHRSG2P2">#REF!</definedName>
    <definedName name="qryPushSystemChemsLS">#REF!</definedName>
    <definedName name="qryPushSystemChemsLS2">#REF!</definedName>
    <definedName name="qryPushSystemChemsMBAnion">#REF!</definedName>
    <definedName name="qryPushSystemChemsMBCation">#REF!</definedName>
    <definedName name="qryPushSystemChemsMEFE">#REF!</definedName>
    <definedName name="qryPushSystemChemsMEFE2">#REF!</definedName>
    <definedName name="qryPushSystemChemsNaZ">#REF!</definedName>
    <definedName name="qryPushSystemChemsOnceThrough">#REF!</definedName>
    <definedName name="qryPushSystemChemsOnceThrough2">#REF!</definedName>
    <definedName name="qryPushSystemChemsPF">#REF!</definedName>
    <definedName name="qryPushSystemChemsPF2">#REF!</definedName>
    <definedName name="qryPushSystemChemsRO">#REF!</definedName>
    <definedName name="qryPushSystemChemsRO2">#REF!</definedName>
    <definedName name="qryPushSystemChemsRO3">#REF!</definedName>
    <definedName name="qryPushSystemChemsSAC">#REF!</definedName>
    <definedName name="qryPushSystemChemsSBA">#REF!</definedName>
    <definedName name="qryPushSystemChemsUF">#REF!</definedName>
    <definedName name="qryPushSystemChemsUF2">#REF!</definedName>
    <definedName name="qryPushSystemChemsUF3">#REF!</definedName>
    <definedName name="qryPushSystemChemsWBA">#REF!</definedName>
    <definedName name="qryPushTotalSalariesMOB">#REF!</definedName>
    <definedName name="qryPushTotalSalariesTypes">#REF!</definedName>
    <definedName name="qryPushTotalSalarieswithBenefitsNew">#REF!</definedName>
    <definedName name="qryPushTotalsCapitalSpares">#REF!</definedName>
    <definedName name="qryPushVarCost">#REF!</definedName>
    <definedName name="qryPushVarCostSumDesc">#REF!</definedName>
    <definedName name="qryPushWasteCost">#REF!</definedName>
    <definedName name="qryPushWasteWaterEquipment">#REF!</definedName>
    <definedName name="qryPushWaterCost">#REF!</definedName>
    <definedName name="qryPushWaterSources">#REF!</definedName>
    <definedName name="qryReceiveSystemChemsCT2">#REF!</definedName>
    <definedName name="QtrUpdate">#REF!</definedName>
    <definedName name="Quarter_First_Day_Full_Operations">#REF!</definedName>
    <definedName name="Quarter_Forecast_End">#REF!</definedName>
    <definedName name="Query92_revised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Hrs">#REF!</definedName>
    <definedName name="RANGO">#REF!</definedName>
    <definedName name="Rate_Cap_Delivery_Rate">#REF!</definedName>
    <definedName name="RATEBASE">#REF!</definedName>
    <definedName name="RateCase">#REF!</definedName>
    <definedName name="Rates">#REF!</definedName>
    <definedName name="ratiopreferred">#REF!</definedName>
    <definedName name="Raw_EOR">#REF!</definedName>
    <definedName name="RawData">#REF!</definedName>
    <definedName name="RDD_AMTS">#REF!</definedName>
    <definedName name="rdps">#REF!</definedName>
    <definedName name="RE_Escal">#REF!</definedName>
    <definedName name="REC_Escalation_Base_Year">#REF!</definedName>
    <definedName name="REC_Price">#REF!</definedName>
    <definedName name="REC_Price_Escalation_Rate">#REF!</definedName>
    <definedName name="REC_Switch">#REF!</definedName>
    <definedName name="RECC_COMPUTER">#REF!</definedName>
    <definedName name="RECC_UEG_MSA">#REF!</definedName>
    <definedName name="recon">#REF!</definedName>
    <definedName name="Ref_1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inincing">#REF!</definedName>
    <definedName name="refrigerator">#REF!</definedName>
    <definedName name="REG_ACCT">#REF!</definedName>
    <definedName name="REG_ACCT86">#REF!</definedName>
    <definedName name="REG_FEE">#REF!</definedName>
    <definedName name="Regulated_Export">#REF!</definedName>
    <definedName name="Reimbursable_Expense_Total">#REF!</definedName>
    <definedName name="Reimbursable_Transmission_Repayment_Interest_Rate">#REF!</definedName>
    <definedName name="RELAMP">#REF!</definedName>
    <definedName name="RENT">#REF!</definedName>
    <definedName name="report01">#REF!</definedName>
    <definedName name="report02">#REF!</definedName>
    <definedName name="report04">#REF!</definedName>
    <definedName name="report05">#REF!</definedName>
    <definedName name="report06">#REF!</definedName>
    <definedName name="report07">#REF!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rt" hidden="1">{"'Attachment'!$A$1:$L$49"}</definedName>
    <definedName name="RES_MTR">1.8</definedName>
    <definedName name="RESINFLACION">#REF!</definedName>
    <definedName name="RESINFLADED">#REF!</definedName>
    <definedName name="RESINFLCRED">#REF!</definedName>
    <definedName name="result">#REF!</definedName>
    <definedName name="RESULTADOFISCAL">#REF!</definedName>
    <definedName name="RESULTADOFISCALMENOSNODEDUCIBLES">#REF!</definedName>
    <definedName name="Resultados">#REF!</definedName>
    <definedName name="RESUMENAF">#REF!</definedName>
    <definedName name="RETURN">#REF!</definedName>
    <definedName name="ReturnToHome">#REF!</definedName>
    <definedName name="REV">#REF!</definedName>
    <definedName name="Revenues">#REF!</definedName>
    <definedName name="ReverseOsmosis">#REF!</definedName>
    <definedName name="RF">#REF!</definedName>
    <definedName name="Richard">#REF!</definedName>
    <definedName name="Rick">#REF!</definedName>
    <definedName name="RiskAfterRecalcMacro" hidden="1">"'10 Year Model.xls'!RiskSim"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MultipleCPUSupportEnabled" hidden="1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MF">#REF!</definedName>
    <definedName name="rngColumnSet1">#REF!</definedName>
    <definedName name="rngColumnSet2">#REF!</definedName>
    <definedName name="rngColumnSet3">#REF!</definedName>
    <definedName name="rngCompany">#REF!</definedName>
    <definedName name="rngDatasheet">#REF!</definedName>
    <definedName name="rngEscalated">#REF!</definedName>
    <definedName name="rngETElecCap">#REF!</definedName>
    <definedName name="rngETElecOM">#REF!</definedName>
    <definedName name="rngFactors">#REF!</definedName>
    <definedName name="rngFactorsByCCWKGRP">#REF!</definedName>
    <definedName name="rngfrmAdjustmentsSource">#REF!</definedName>
    <definedName name="rngfrmAdjustmentsTarget">#REF!</definedName>
    <definedName name="rngLevel">#REF!</definedName>
    <definedName name="rngLookupAdjustmentData">#REF!</definedName>
    <definedName name="rngReassignmentGas">#REF!</definedName>
    <definedName name="rngSegmentation">#REF!</definedName>
    <definedName name="ROEIncentive">#REF!</definedName>
    <definedName name="RORejectFlowgpm">#REF!</definedName>
    <definedName name="Rotor_Inspection_Hours">#REF!</definedName>
    <definedName name="Rotor_Inspection_Starts">#REF!</definedName>
    <definedName name="rough">IF(Values_Entered,Header_Row+Number_of_Payments,Header_Row)</definedName>
    <definedName name="ROUNDED">#REF!</definedName>
    <definedName name="RPTCOL">#REF!</definedName>
    <definedName name="RPTROW">#REF!</definedName>
    <definedName name="rr">#REF!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ubro">#REF!</definedName>
    <definedName name="Run_Mkt_Shares">#REF!</definedName>
    <definedName name="Run_Year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ary_Escalation_1996">#REF!</definedName>
    <definedName name="Salary_Escalation_1997">#REF!</definedName>
    <definedName name="Salary_Escalation_1998">#REF!</definedName>
    <definedName name="Salary_Escalation_1999">#REF!</definedName>
    <definedName name="Salary_Escalation_2000">#REF!</definedName>
    <definedName name="saldo">#REF!</definedName>
    <definedName name="SALDOACARGOAFAVOR">#REF!</definedName>
    <definedName name="SALES">#REF!</definedName>
    <definedName name="Sales_tax">#REF!</definedName>
    <definedName name="SalesTax">#REF!</definedName>
    <definedName name="salvage">#REF!</definedName>
    <definedName name="salvagetreatment">#REF!</definedName>
    <definedName name="samasra" hidden="1">{#N/A,#N/A,TRUE,"SDGE";#N/A,#N/A,TRUE,"GBU";#N/A,#N/A,TRUE,"TBU";#N/A,#N/A,TRUE,"EDBU";#N/A,#N/A,TRUE,"ExclCC"}</definedName>
    <definedName name="SAN_DIEGO_GAS___ELECTRIC">#REF!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hidden="1">"3Y9K8GEQN19DC4O0QNCMECQOR"</definedName>
    <definedName name="SAPBEXwbID_1" hidden="1">"3XUXMIA5RU11H3RNT5ERG5LI3"</definedName>
    <definedName name="SAPO">#REF!</definedName>
    <definedName name="SAPsysID" hidden="1">"708C5W7SBKP804JT78WJ0JNKI"</definedName>
    <definedName name="SAPwbID" hidden="1">"ARS"</definedName>
    <definedName name="SASA">#REF!</definedName>
    <definedName name="Scale">#REF!</definedName>
    <definedName name="ScaleOption">#REF!</definedName>
    <definedName name="Scenario">#REF!</definedName>
    <definedName name="Scenario_Name">#REF!</definedName>
    <definedName name="Scenario_Options">#REF!</definedName>
    <definedName name="Scenario_Title">#REF!</definedName>
    <definedName name="ScenarioApplicability">#REF!</definedName>
    <definedName name="SCG_Table_D4">#REF!</definedName>
    <definedName name="scgbs">#REF!</definedName>
    <definedName name="scgpl">#REF!</definedName>
    <definedName name="sch">#REF!</definedName>
    <definedName name="Sched_Pay">#REF!</definedName>
    <definedName name="SCHEDULE_MS">#REF!</definedName>
    <definedName name="Scheduled_Extra_Payments">#REF!</definedName>
    <definedName name="Scheduled_Monthly_Payment">#REF!</definedName>
    <definedName name="sdafsadf" hidden="1">{#N/A,#N/A,FALSE,"Aging Summary";#N/A,#N/A,FALSE,"Ratio Analysis";#N/A,#N/A,FALSE,"Test 120 Day Accts";#N/A,#N/A,FALSE,"Tickmarks"}</definedName>
    <definedName name="SDFFD">#REF!</definedName>
    <definedName name="sdfsd">#REF!</definedName>
    <definedName name="SDGE">12</definedName>
    <definedName name="sdge_gaselec">#REF!</definedName>
    <definedName name="SDHRS">#REF!</definedName>
    <definedName name="se">#REF!</definedName>
    <definedName name="SEC_263A">#REF!</definedName>
    <definedName name="selectRoRandTax">#REF!</definedName>
    <definedName name="Sempra">#REF!</definedName>
    <definedName name="Sempra_S">#REF!</definedName>
    <definedName name="sencount" hidden="1">1</definedName>
    <definedName name="SenOMLabor">#REF!</definedName>
    <definedName name="SensCap">#REF!</definedName>
    <definedName name="SensCapLabor">#REF!</definedName>
    <definedName name="sensitivityexpenses?">#REF!</definedName>
    <definedName name="sensitivityinvest?">#REF!</definedName>
    <definedName name="sensitivityrevenues?">#REF!</definedName>
    <definedName name="SensOM">#REF!</definedName>
    <definedName name="SEP">#REF!</definedName>
    <definedName name="SEPT94_ASSET2">#REF!</definedName>
    <definedName name="SEPT94_INCOME1">#REF!</definedName>
    <definedName name="SEPT94_INCOME2">#REF!</definedName>
    <definedName name="SER_HEDGE_Table">#REF!</definedName>
    <definedName name="ServiceCoHurdleRate">#REF!</definedName>
    <definedName name="Servicios_Calculos">#REF!</definedName>
    <definedName name="Servicios_DGN_prorrateo">#REF!</definedName>
    <definedName name="Servicios_Resumen">#REF!</definedName>
    <definedName name="SESN_RATE">#REF!</definedName>
    <definedName name="Set">" "</definedName>
    <definedName name="setbackthermostat">#REF!</definedName>
    <definedName name="SFAColumn">#REF!</definedName>
    <definedName name="SFAStart">#REF!</definedName>
    <definedName name="SHEET_B1">#REF!</definedName>
    <definedName name="Sheet1">#REF!</definedName>
    <definedName name="Sheet2">#REF!</definedName>
    <definedName name="Short_Term">#REF!</definedName>
    <definedName name="SI_01">#REF!</definedName>
    <definedName name="SI_02">#REF!</definedName>
    <definedName name="SIFAR_01">#REF!</definedName>
    <definedName name="SIFAR_02">#REF!</definedName>
    <definedName name="SIFAR_03">#REF!</definedName>
    <definedName name="SIFAR_04">#REF!</definedName>
    <definedName name="SIFAR_05">#REF!</definedName>
    <definedName name="SIFAR_06">#REF!</definedName>
    <definedName name="SIFAR_07">#REF!</definedName>
    <definedName name="SIFAR_08">#REF!</definedName>
    <definedName name="SIFAR_09">#REF!</definedName>
    <definedName name="SIFAROFF_01">#REF!</definedName>
    <definedName name="SIFAROFF_02">#REF!</definedName>
    <definedName name="SIFAROFF_03">#REF!</definedName>
    <definedName name="SIFAROFF_04">#REF!</definedName>
    <definedName name="SIFAROFF_05">#REF!</definedName>
    <definedName name="SIFAROFF_06">#REF!</definedName>
    <definedName name="SIFAROFF_07">#REF!</definedName>
    <definedName name="SIFAROFF_08">#REF!</definedName>
    <definedName name="SIFAROFF_09">#REF!</definedName>
    <definedName name="SIX">#REF!</definedName>
    <definedName name="smll_mtr">1.85</definedName>
    <definedName name="SoCal_Gas">#REF!</definedName>
    <definedName name="SOEColumn">#REF!</definedName>
    <definedName name="SOEStart">#REF!</definedName>
    <definedName name="Solomon_Acct_Mapping_New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ort">#REF!</definedName>
    <definedName name="SORTALLOC">#REF!</definedName>
    <definedName name="SP_DEU">#REF!</definedName>
    <definedName name="SP_FIN">#REF!</definedName>
    <definedName name="SP_INTERCIA">#REF!</definedName>
    <definedName name="SP_TER">#REF!</definedName>
    <definedName name="SpecificFuelPr">#REF!</definedName>
    <definedName name="SpFor" hidden="1">#REF!</definedName>
    <definedName name="SpFor15" hidden="1">#REF!</definedName>
    <definedName name="SpFor22" hidden="1">#REF!</definedName>
    <definedName name="SPLIT">#REF!</definedName>
    <definedName name="Spot_AECO">#REF!</definedName>
    <definedName name="Spot_Permian">#REF!</definedName>
    <definedName name="Spot_SanJuan">#REF!</definedName>
    <definedName name="SpotDates">#REF!</definedName>
    <definedName name="SpotMTM">#REF!</definedName>
    <definedName name="SpotVol">#REF!</definedName>
    <definedName name="SPWS_WBID">"2FFB1B3F-8871-4190-9222-8139C9167BAF"</definedName>
    <definedName name="ss">#REF!</definedName>
    <definedName name="sss" hidden="1">{"SourcesUses",#N/A,TRUE,#N/A;"TransOverview",#N/A,TRUE,"CFMODEL"}</definedName>
    <definedName name="ssssssssssss">[0]!ssssssssssss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">#REF!</definedName>
    <definedName name="START">#REF!</definedName>
    <definedName name="Start_date">#REF!</definedName>
    <definedName name="START2">#REF!</definedName>
    <definedName name="START3">#REF!</definedName>
    <definedName name="StartQuarter">#REF!</definedName>
    <definedName name="StartYear">#REF!</definedName>
    <definedName name="State">#REF!</definedName>
    <definedName name="State_tax">#REF!</definedName>
    <definedName name="STATEDEP">#REF!</definedName>
    <definedName name="StateLife">#REF!</definedName>
    <definedName name="StateNormal">#REF!</definedName>
    <definedName name="STATETAX_8">#REF!</definedName>
    <definedName name="StateTaxRate">#REF!</definedName>
    <definedName name="StateType">#REF!</definedName>
    <definedName name="STATHOLDERS">#REF!</definedName>
    <definedName name="station">#REF!</definedName>
    <definedName name="STDM">#REF!</definedName>
    <definedName name="StDt">#REF!</definedName>
    <definedName name="STG_Misc_Spares_Cost">#REF!</definedName>
    <definedName name="StMo">#REF!</definedName>
    <definedName name="STOCKHOLDERS">#REF!</definedName>
    <definedName name="STORGCOSTS99">#REF!</definedName>
    <definedName name="STORGPLAN99">#REF!</definedName>
    <definedName name="structure">#REF!</definedName>
    <definedName name="StYr">#REF!</definedName>
    <definedName name="sum">#REF!</definedName>
    <definedName name="SumGasBalAccts">#REF!</definedName>
    <definedName name="summary">#REF!</definedName>
    <definedName name="summaryBU">#REF!</definedName>
    <definedName name="Sup">#REF!</definedName>
    <definedName name="Supervisor">#REF!</definedName>
    <definedName name="Support">#REF!</definedName>
    <definedName name="SUSTEINGA">#REF!,#REF!,#REF!</definedName>
    <definedName name="SUSTEINNO">#REF!</definedName>
    <definedName name="SUSTESECO">#REF!</definedName>
    <definedName name="SW_Cost_A">#REF!</definedName>
    <definedName name="SW_Cost_A_All">#REF!</definedName>
    <definedName name="SW_Cost_A_All_2">#REF!</definedName>
    <definedName name="SW_Cost_B_All">#REF!</definedName>
    <definedName name="SW_Cost_B_All_2">#REF!</definedName>
    <definedName name="SW_NBV_A">#REF!</definedName>
    <definedName name="SW_NBV_A_All">#REF!</definedName>
    <definedName name="SW_NBV_A_All_2">#REF!</definedName>
    <definedName name="SW_NBV_B_All">#REF!</definedName>
    <definedName name="SW_NBV_B_All_2">#REF!</definedName>
    <definedName name="SwapBasisDates">#REF!</definedName>
    <definedName name="SwapBasisMTM">#REF!</definedName>
    <definedName name="SwapBasisVol">#REF!</definedName>
    <definedName name="SwapFFDates">#REF!</definedName>
    <definedName name="SwapFFMTM">#REF!</definedName>
    <definedName name="SwapFFVol">#REF!</definedName>
    <definedName name="SWEG">#REF!</definedName>
    <definedName name="SWEG_AMTS">#REF!</definedName>
    <definedName name="SYSTEMS">#REF!</definedName>
    <definedName name="systems2">#REF!</definedName>
    <definedName name="T">#REF!</definedName>
    <definedName name="T_CREDIT">0.00017</definedName>
    <definedName name="T1PR2_Capital_Accounts" hidden="1">#REF!</definedName>
    <definedName name="T1PR2_Cash_Flow" hidden="1">#REF!</definedName>
    <definedName name="T1PR2_Minimum_Gain_Chargeback" hidden="1">#REF!</definedName>
    <definedName name="T1PR2_Net_Cash_Flow_After_Tax" hidden="1">#REF!</definedName>
    <definedName name="T1PR2_Taxable_Income_Loss_Actual" hidden="1">#REF!</definedName>
    <definedName name="T1PR2_Total_Payments" hidden="1">#REF!</definedName>
    <definedName name="T1PR2_Total_Tax_Benefits" hidden="1">#REF!</definedName>
    <definedName name="T7ACM2Chk" hidden="1">#REF!</definedName>
    <definedName name="T7ACM2Chk2" hidden="1">#REF!</definedName>
    <definedName name="t7cm2chk" hidden="1">#REF!</definedName>
    <definedName name="T7CM2Chk2" hidden="1">#REF!</definedName>
    <definedName name="T8ACMChk" hidden="1">#REF!</definedName>
    <definedName name="T8ACMChk2" hidden="1">#REF!</definedName>
    <definedName name="T8CMChk" hidden="1">#REF!</definedName>
    <definedName name="T8CMChk2" hidden="1">#REF!</definedName>
    <definedName name="TABLA">#REF!</definedName>
    <definedName name="tabla1">#REF!</definedName>
    <definedName name="TABLA2">#REF!</definedName>
    <definedName name="TABLE">#REF!</definedName>
    <definedName name="TABLE_C7">#REF!</definedName>
    <definedName name="Table_DV_Account">#REF!</definedName>
    <definedName name="Table_DV_CoNo">#REF!</definedName>
    <definedName name="Table_DV_Year">#REF!</definedName>
    <definedName name="Table_PPP1">#REF!</definedName>
    <definedName name="Table_PPP2">#REF!</definedName>
    <definedName name="Table_PPP3">#REF!</definedName>
    <definedName name="Table_SCG01">#REF!</definedName>
    <definedName name="Table_SCG02">#REF!</definedName>
    <definedName name="Table_SCG03">#REF!</definedName>
    <definedName name="Table_SCG04">#REF!</definedName>
    <definedName name="Table_SCG05">#REF!</definedName>
    <definedName name="Table_SCG06">#REF!</definedName>
    <definedName name="Table_SCG07">#REF!</definedName>
    <definedName name="Table_SCG17">#REF!</definedName>
    <definedName name="Table_SCG18">#REF!</definedName>
    <definedName name="Table_SCG19">#REF!</definedName>
    <definedName name="Table_SCG20">#REF!</definedName>
    <definedName name="Table_UCR8a">#REF!</definedName>
    <definedName name="Table_UCR8b">#REF!</definedName>
    <definedName name="Table_UCR8c">#REF!</definedName>
    <definedName name="Table_UCR8d">#REF!</definedName>
    <definedName name="Table_UCR9">#REF!</definedName>
    <definedName name="Table1">#REF!</definedName>
    <definedName name="Table1_Check" hidden="1">#REF!</definedName>
    <definedName name="Table1_Store1_Description" hidden="1">#REF!</definedName>
    <definedName name="TableLoaders">#REF!</definedName>
    <definedName name="TableName">"Dummy"</definedName>
    <definedName name="TableReturn">#REF!</definedName>
    <definedName name="TAddback_Rate">#REF!</definedName>
    <definedName name="TAddback_Year">#REF!</definedName>
    <definedName name="tainted">#REF!</definedName>
    <definedName name="Target1__IRR" hidden="1">#REF!</definedName>
    <definedName name="Target2__IRR" hidden="1">#REF!</definedName>
    <definedName name="Tarifas_Ajustada">#REF!</definedName>
    <definedName name="Tax">#REF!</definedName>
    <definedName name="Tax_Info">#REF!</definedName>
    <definedName name="Tax_Query___Individual_State">#REF!</definedName>
    <definedName name="Tax_Rate">#REF!</definedName>
    <definedName name="Tax_Rate_Federal">#REF!</definedName>
    <definedName name="Tax_Rate_State">#REF!</definedName>
    <definedName name="TAXEXPENSE">#REF!</definedName>
    <definedName name="TaxK">#REF!</definedName>
    <definedName name="TAXPAID">#REF!</definedName>
    <definedName name="TaxRate">#REF!</definedName>
    <definedName name="TaxRateFed">#REF!</definedName>
    <definedName name="TaxRateProp">#REF!</definedName>
    <definedName name="TaxRateState">#REF!</definedName>
    <definedName name="TaxReturn1992">#REF!</definedName>
    <definedName name="TaxReturn1993">#REF!</definedName>
    <definedName name="TaxType">#REF!</definedName>
    <definedName name="TB">#REF!</definedName>
    <definedName name="TB_1999">#REF!</definedName>
    <definedName name="TB_2000">#REF!</definedName>
    <definedName name="TB_2001">#REF!</definedName>
    <definedName name="TB_2002">#REF!</definedName>
    <definedName name="tb_by_acct">#REF!</definedName>
    <definedName name="tb01_11_06">#REF!</definedName>
    <definedName name="TB01_13_06">#REF!</definedName>
    <definedName name="TB02_14_06">#REF!</definedName>
    <definedName name="TBal">#REF!</definedName>
    <definedName name="tbale">#REF!</definedName>
    <definedName name="tblChgCodes">#REF!</definedName>
    <definedName name="TblConsTypes">#REF!</definedName>
    <definedName name="tblRates">#REF!</definedName>
    <definedName name="tblrptrate">#REF!</definedName>
    <definedName name="tc">#REF!</definedName>
    <definedName name="TCFA">#REF!</definedName>
    <definedName name="TCSH">#REF!</definedName>
    <definedName name="TDM" hidden="1">{#N/A,#N/A,FALSE,"Aging Summary";#N/A,#N/A,FALSE,"Ratio Analysis";#N/A,#N/A,FALSE,"Test 120 Day Accts";#N/A,#N/A,FALSE,"Tickmarks"}</definedName>
    <definedName name="TEMP">#REF!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">#REF!</definedName>
    <definedName name="TERRENO">#REF!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{"Control_DataContact",#N/A,FALSE,"Control"}</definedName>
    <definedName name="test_1" hidden="1">{"Control_DataContact",#N/A,FALSE,"Control"}</definedName>
    <definedName name="TEST0">#REF!</definedName>
    <definedName name="TEST1">#REF!</definedName>
    <definedName name="test1_1" hidden="1">{"Sch.D_P_1Gas",#N/A,FALSE,"Sch.D";"Sch.D_P_2Elec",#N/A,FALSE,"Sch.D"}</definedName>
    <definedName name="TEST2">#REF!</definedName>
    <definedName name="test2006" hidden="1">{"SourcesUses",#N/A,TRUE,#N/A;"TransOverview",#N/A,TRUE,"CFMODEL"}</definedName>
    <definedName name="TEST3">#REF!</definedName>
    <definedName name="test3_1" hidden="1">{"Sch.E_PayrollExp",#N/A,TRUE,"Sch.E,F,G,H";"Sch.F_PayrollTaxes",#N/A,TRUE,"Sch.E,F,G,H";"Sch.G_IncentComp",#N/A,TRUE,"Sch.E,F,G,H";"Sch.H_P1_EmplBeneSum",#N/A,TRUE,"Sch.E,F,G,H"}</definedName>
    <definedName name="TEST4">#REF!</definedName>
    <definedName name="TEST5">#REF!</definedName>
    <definedName name="TEST6">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7">#REF!</definedName>
    <definedName name="TextRefCopy70">#REF!</definedName>
    <definedName name="TextRefCopy8">#REF!</definedName>
    <definedName name="TextRefCopy9">#REF!</definedName>
    <definedName name="TextRefCopyRangeCount" hidden="1">39</definedName>
    <definedName name="Therm">#REF!</definedName>
    <definedName name="This_Model_Enabled" hidden="1">#REF!</definedName>
    <definedName name="This_Project_Description">#REF!</definedName>
    <definedName name="This_Project_Name">#REF!</definedName>
    <definedName name="THREE">#REF!</definedName>
    <definedName name="Threshold">#REF!</definedName>
    <definedName name="Thrput1">#REF!</definedName>
    <definedName name="Ticker">"EFTC"</definedName>
    <definedName name="TIPO_CAMBIO">#REF!</definedName>
    <definedName name="titles">#REF!</definedName>
    <definedName name="TODCF1">#REF!</definedName>
    <definedName name="TODCF2">#REF!</definedName>
    <definedName name="Toggle_PropertyTax_NetCashGrant">#REF!</definedName>
    <definedName name="TOP">#REF!</definedName>
    <definedName name="Top_of_Partner_Inputs_Sheet" hidden="1">#REF!</definedName>
    <definedName name="Top_Section_2" hidden="1">#REF!</definedName>
    <definedName name="Top_Section_3" hidden="1">#REF!</definedName>
    <definedName name="Top_Section_4" hidden="1">#REF!</definedName>
    <definedName name="Top_Section_5" hidden="1">#REF!</definedName>
    <definedName name="Top_Section_6" hidden="1">#REF!</definedName>
    <definedName name="Top_Section_7" hidden="1">#REF!</definedName>
    <definedName name="Top_Section_8" hidden="1">#REF!</definedName>
    <definedName name="TOT_GTOS">#REF!</definedName>
    <definedName name="TOT138L">#REF!</definedName>
    <definedName name="TOT138M">#REF!</definedName>
    <definedName name="TOT230L">#REF!</definedName>
    <definedName name="TOT230M">#REF!</definedName>
    <definedName name="TOT69OHL">#REF!</definedName>
    <definedName name="TOT69OHM">#REF!</definedName>
    <definedName name="TOT69UGL">#REF!</definedName>
    <definedName name="TOT69UGM">#REF!</definedName>
    <definedName name="Total_Pay">#REF!</definedName>
    <definedName name="total1">#REF!</definedName>
    <definedName name="TotalNoPeriods">#REF!</definedName>
    <definedName name="TownCode">#REF!</definedName>
    <definedName name="TP_Footer_User" hidden="1">"Melvin Williams"</definedName>
    <definedName name="TP_Footer_Version" hidden="1">"v3.00"</definedName>
    <definedName name="TR">#REF!</definedName>
    <definedName name="TR_vs_96TR">#REF!</definedName>
    <definedName name="TR_vs_ext">#REF!</definedName>
    <definedName name="TR_vs_prov">#REF!</definedName>
    <definedName name="Tranche2_Draw_Date">#REF!</definedName>
    <definedName name="Transporte_Ajustado">#REF!</definedName>
    <definedName name="TrialBal">#REF!</definedName>
    <definedName name="TrueFalse">#REF!</definedName>
    <definedName name="TRX">#REF!</definedName>
    <definedName name="TUCU" hidden="1">#REF!</definedName>
    <definedName name="TW">#REF!</definedName>
    <definedName name="TWO">#REF!</definedName>
    <definedName name="Type">#REF!</definedName>
    <definedName name="U23AFUDC">#REF!</definedName>
    <definedName name="UDA">#REF!</definedName>
    <definedName name="UK_GROSSUP">#REF!</definedName>
    <definedName name="ULTMES">#REF!</definedName>
    <definedName name="UN_NSBA">#REF!</definedName>
    <definedName name="uncollectrate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NITS">#REF!</definedName>
    <definedName name="USD">#REF!</definedName>
    <definedName name="USGaap_Balance">#REF!</definedName>
    <definedName name="USGaap_Estado">#REF!</definedName>
    <definedName name="USGaap_USDBalance">#REF!</definedName>
    <definedName name="USGaap_USDEstado">#REF!</definedName>
    <definedName name="UsgaapFlujo">#REF!</definedName>
    <definedName name="UsgaapHoja">#REF!</definedName>
    <definedName name="USO">#REF!</definedName>
    <definedName name="Utility">#REF!</definedName>
    <definedName name="Utl1BCRt">#REF!</definedName>
    <definedName name="Utl1CTC">#REF!</definedName>
    <definedName name="UXA">#REF!</definedName>
    <definedName name="v">#REF!</definedName>
    <definedName name="vac">#REF!</definedName>
    <definedName name="VACACION">#REF!</definedName>
    <definedName name="ValAccountType">#REF!</definedName>
    <definedName name="VALE_F">#REF!</definedName>
    <definedName name="ValFuelType">#REF!</definedName>
    <definedName name="Validation">#REF!</definedName>
    <definedName name="ValidationCapitalTypes">#REF!</definedName>
    <definedName name="ValidationCompany">#REF!</definedName>
    <definedName name="ValPlantType">#REF!</definedName>
    <definedName name="ValueInput">#REF!</definedName>
    <definedName name="ValueReportLevel">#REF!</definedName>
    <definedName name="Values_Entered">IF(Loan_Amount*Interest_Rate*Loan_Years*Loan_Start&gt;0,1,0)</definedName>
    <definedName name="Values_Entered_Pref">IF(Loan_Amount_Pref*Interest_Rate_Pref*Loan_Years_Pref*Loan_Start_Pref&gt;0,1,0)</definedName>
    <definedName name="VAR">#REF!</definedName>
    <definedName name="VARXPLAN">#REF!</definedName>
    <definedName name="Ventas_Ajustados">#REF!</definedName>
    <definedName name="Ventas_Consumo">#REF!</definedName>
    <definedName name="Ventas_Fisicos">#REF!</definedName>
    <definedName name="Ventas_Gas">#REF!</definedName>
    <definedName name="Ventas_Ingresos">#REF!</definedName>
    <definedName name="Ventas_Tarifas">#REF!</definedName>
    <definedName name="version">#REF!</definedName>
    <definedName name="View">#REF!</definedName>
    <definedName name="view_cis_e0p40_1">#REF!</definedName>
    <definedName name="VIEW1">#REF!</definedName>
    <definedName name="voltsort">#REF!</definedName>
    <definedName name="VOM">#REF!</definedName>
    <definedName name="VTA_CARTON">#REF!</definedName>
    <definedName name="VTAS_MN">#REF!</definedName>
    <definedName name="VTAS_TOT">#REF!</definedName>
    <definedName name="w" hidden="1">{"SourcesUses",#N/A,TRUE,"CFMODEL";"TransOverview",#N/A,TRUE,"CFMODEL"}</definedName>
    <definedName name="WACC_Levered">#REF!</definedName>
    <definedName name="WACC_Unlevered">#REF!</definedName>
    <definedName name="WACCAfterTax">#REF!</definedName>
    <definedName name="WACCPreTax">#REF!</definedName>
    <definedName name="WACOG">#REF!</definedName>
    <definedName name="Wage_Escalation_Rate">#REF!</definedName>
    <definedName name="waterheaterblanket">#REF!</definedName>
    <definedName name="waterheaterpipewrap">#REF!</definedName>
    <definedName name="wbde0">#REF!</definedName>
    <definedName name="wbde1">#REF!</definedName>
    <definedName name="wbde2">#REF!</definedName>
    <definedName name="WC">#REF!</definedName>
    <definedName name="WCTaxFactor">#REF!</definedName>
    <definedName name="WCTaxFactorFirstYear">#REF!</definedName>
    <definedName name="WDebtPreTax">#REF!</definedName>
    <definedName name="WE0">#REF!</definedName>
    <definedName name="WEIGHTED">#REF!</definedName>
    <definedName name="weo0">#REF!</definedName>
    <definedName name="WEquityPreTax">#REF!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olehousefan">#REF!</definedName>
    <definedName name="Wind_Partner_Data" hidden="1">#REF!</definedName>
    <definedName name="windowAC">#REF!</definedName>
    <definedName name="WKGRPColumn">#REF!</definedName>
    <definedName name="WKGRPStart">#REF!</definedName>
    <definedName name="WORKFORCE">#REF!</definedName>
    <definedName name="Working_Capital_Actual">#REF!</definedName>
    <definedName name="Working_Capital_Budget">#REF!</definedName>
    <definedName name="Working_Cash">#REF!</definedName>
    <definedName name="Workstream">#REF!</definedName>
    <definedName name="WPreferredPreTax">#REF!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{"RPT610",#N/A,FALSE,"Sheet1";"RPT611",#N/A,FALSE,"Sheet1"}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hidden="1">{#N/A,#N/A,FALSE,"trates"}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hidden="1">{#N/A,#N/A,TRUE,"SDGE";#N/A,#N/A,TRUE,"GBU";#N/A,#N/A,TRUE,"TBU";#N/A,#N/A,TRUE,"EDBU";#N/A,#N/A,TRUE,"ExclCC"}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hidden="1">{#N/A,#N/A,FALSE,"RECAP";#N/A,#N/A,FALSE,"MATBYCLS";#N/A,#N/A,FALSE,"STATUS";#N/A,#N/A,FALSE,"OP-ACT";#N/A,#N/A,FALSE,"W_O"}</definedName>
    <definedName name="wrn.Data." hidden="1">{#N/A,#N/A,FALSE,"3 Year Plan"}</definedName>
    <definedName name="wrn.Data_Contact." hidden="1">{"Control_DataContact",#N/A,FALSE,"Control"}</definedName>
    <definedName name="wrn.Data_Contact._1" hidden="1">{"Control_DataContact",#N/A,FALSE,"Control"}</definedName>
    <definedName name="wrn.Est_2003.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cst." hidden="1">{"fcst",#N/A,FALSE,"data input"}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TEs." hidden="1">{#N/A,#N/A,FALSE,"94 FTE";#N/A,#N/A,FALSE,"95 FTE";#N/A,#N/A,FALSE,"96 FTE"}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hidden="1">{#N/A,#N/A,FALSE,"A"}</definedName>
    <definedName name="wrn.Inputs." hidden="1">{"[Cost of Service] COS Inputs Sch 1",#N/A,FALSE,"Cost of Service Model"}</definedName>
    <definedName name="wrn.June2002." hidden="1">{"2002Frcst","06Month",FALSE,"Frcst Format 2002"}</definedName>
    <definedName name="wrn.JVREPORT." hidden="1">{#N/A,#N/A,FALSE,"202";#N/A,#N/A,FALSE,"203";#N/A,#N/A,FALSE,"204";#N/A,#N/A,FALSE,"205";#N/A,#N/A,FALSE,"205A"}</definedName>
    <definedName name="wrn.May2002." hidden="1">{"2002Frcst","05Month",FALSE,"Frcst Format 2002"}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hidden="1">{"Equipment",#N/A,FALSE,"A";"Summary",#N/A,FALSE,"B"}</definedName>
    <definedName name="wrn.MyTestReport." hidden="1">{"Alberta",#N/A,FALSE,"Pivot Data";#N/A,#N/A,FALSE,"Pivot Data";"HiddenColumns",#N/A,FALSE,"Pivot Data"}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lan." hidden="1">{"plan",#N/A,FALSE,"data input"}</definedName>
    <definedName name="wrn.PRINT.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hidden="1">{"Var_page",#N/A,FALSE,"template"}</definedName>
    <definedName name="wrn.Print_Variance." hidden="1">{"month_variance",#N/A,FALSE,"template"}</definedName>
    <definedName name="wrn.Print_Variance_Page." hidden="1">{"variance_page",#N/A,FALSE,"template"}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hidden="1">{"RPT1",#N/A,FALSE,"OIC650A"}</definedName>
    <definedName name="wrn.RPT610." hidden="1">{"RPT610",#N/A,FALSE,"Sheet1"}</definedName>
    <definedName name="wrn.Sch.A._.B.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hidden="1">{"Sch.C_Rev_lag",#N/A,FALSE,"Sch.C"}</definedName>
    <definedName name="wrn.Sch.C._1" hidden="1">{"Sch.C_Rev_lag",#N/A,FALSE,"Sch.C"}</definedName>
    <definedName name="wrn.Sch.D.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hidden="1">{"Sch.E_PayrollExp",#N/A,TRUE,"Sch.E,F";"Sch.F_FICA",#N/A,TRUE,"Sch.E,F"}</definedName>
    <definedName name="wrn.Sch.E._.F._1" hidden="1">{"Sch.E_PayrollExp",#N/A,TRUE,"Sch.E,F";"Sch.F_FICA",#N/A,TRUE,"Sch.E,F"}</definedName>
    <definedName name="wrn.Sch.G." hidden="1">{"Sch.G_ICP",#N/A,FALSE,"Sch.G"}</definedName>
    <definedName name="wrn.Sch.G._1" hidden="1">{"Sch.G_ICP",#N/A,FALSE,"Sch.G"}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hidden="1">{"Sch.I_Goods&amp;Svcs",#N/A,FALSE,"Sch.I"}</definedName>
    <definedName name="wrn.Sch.I._1" hidden="1">{"Sch.I_Goods&amp;Svcs",#N/A,FALSE,"Sch.I"}</definedName>
    <definedName name="wrn.Sch.J." hidden="1">{"Sch.J_CorpChgs",#N/A,FALSE,"Sch.J"}</definedName>
    <definedName name="wrn.Sch.J._1" hidden="1">{"Sch.J_CorpChgs",#N/A,FALSE,"Sch.J"}</definedName>
    <definedName name="wrn.Sch.K.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hidden="1">{"Sch.L_MaterialIssue",#N/A,FALSE,"Sch.L"}</definedName>
    <definedName name="wrn.Sch.L._1" hidden="1">{"Sch.L_MaterialIssue",#N/A,FALSE,"Sch.L"}</definedName>
    <definedName name="wrn.Sch.M." hidden="1">{"Sch.M_Prop&amp;FFTaxes",#N/A,FALSE,"Sch.M"}</definedName>
    <definedName name="wrn.Sch.M._1" hidden="1">{"Sch.M_Prop&amp;FFTaxes",#N/A,FALSE,"Sch.M"}</definedName>
    <definedName name="wrn.Sch.N." hidden="1">{"Sch.N_IncTaxes",#N/A,FALSE,"Sch. N, O"}</definedName>
    <definedName name="wrn.Sch.N._1" hidden="1">{"Sch.N_IncTaxes",#N/A,FALSE,"Sch. N, O"}</definedName>
    <definedName name="wrn.Sch.O.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hidden="1">{"Sch.P_BS_Bal",#N/A,FALSE,"WP-BS Elem"}</definedName>
    <definedName name="wrn.Sch.P._.Accts." hidden="1">{"Sch.P_BS_Accts",#N/A,FALSE,"WP-BS Elem"}</definedName>
    <definedName name="wrn.Sch.P._.Accts._1" hidden="1">{"Sch.P_BS_Accts",#N/A,FALSE,"WP-BS Elem"}</definedName>
    <definedName name="wrn.Sch.P._1" hidden="1">{"Sch.P_BS_Bal",#N/A,FALSE,"WP-BS Elem"}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610." hidden="1">{"TEST610",#N/A,FALSE,"Sheet1"}</definedName>
    <definedName name="wrn.TEST611." hidden="1">{"TEST611",#N/A,FALSE,"Sheet1"}</definedName>
    <definedName name="wrn.total._.10._.yr." hidden="1">{"total_10yr",#N/A,FALSE,"Data (t8-t4)"}</definedName>
    <definedName name="wrn.total._.98." hidden="1">{"total_98",#N/A,FALSE,"Data (t8-t4)"}</definedName>
    <definedName name="wrn.XX." hidden="1">{#N/A,#N/A,FALSE,"337"}</definedName>
    <definedName name="WTDEVCOSTS" hidden="1">#REF!</definedName>
    <definedName name="wwwwwwww">{"2002Frcst","05Month",FALSE,"Frcst Format 2002"}</definedName>
    <definedName name="wwwwwwwwwww">#REF!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es" hidden="1">{#N/A,#N/A,FALSE,"Aging Summary";#N/A,#N/A,FALSE,"Ratio Analysis";#N/A,#N/A,FALSE,"Test 120 Day Accts";#N/A,#N/A,FALSE,"Tickmarks"}</definedName>
    <definedName name="XmnRefRange">#REF!</definedName>
    <definedName name="XREF_COLUMN_1" hidden="1">#REF!</definedName>
    <definedName name="XREF_COLUMN_10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RangeCount" hidden="1">3</definedName>
    <definedName name="xsTYPE">"tbl"</definedName>
    <definedName name="xx">#REF!</definedName>
    <definedName name="xxx" hidden="1">#REF!</definedName>
    <definedName name="xxxx">#REF!</definedName>
    <definedName name="xxxxx">#REF!</definedName>
    <definedName name="xxxxxx">#REF!</definedName>
    <definedName name="xxxxxxxxxxx">#N/A</definedName>
    <definedName name="xyz">#REF!</definedName>
    <definedName name="year">#REF!</definedName>
    <definedName name="Year_Construction_Start">#REF!</definedName>
    <definedName name="Year_Final_Block_in_Service">#REF!</definedName>
    <definedName name="Year_First_Day_Full_Operations">#REF!</definedName>
    <definedName name="Year_Forecast_End">#REF!</definedName>
    <definedName name="Year_Forecast_Length">#REF!</definedName>
    <definedName name="YEARRATES">#REF!</definedName>
    <definedName name="Years_Reimbursable_Expense_Repayment_Period">#REF!</definedName>
    <definedName name="YEClose1992">#REF!</definedName>
    <definedName name="YEClose1993">#REF!</definedName>
    <definedName name="yeperiod">#REF!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_No">#REF!</definedName>
    <definedName name="YR">#REF!</definedName>
    <definedName name="YrAvg">#REF!</definedName>
    <definedName name="YTD94_CASHFLOW">#REF!</definedName>
    <definedName name="YTDInc">#REF!</definedName>
    <definedName name="Z">#REF!</definedName>
    <definedName name="Z_598CECA0_5C60_11D3_B382_005004054BC5_.wvu.Rows" hidden="1">#REF!,#REF!,#REF!</definedName>
    <definedName name="zero">#REF!</definedName>
    <definedName name="zx">#REF!</definedName>
    <definedName name="zxz">#REF!</definedName>
    <definedName name="zz">#REF!</definedName>
    <definedName name="zzzzz">#REF!</definedName>
    <definedName name="zzzzzz">#REF!</definedName>
    <definedName name="zzzzzzzz">[0]!zzzzzzzz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204" l="1"/>
  <c r="B32" i="190"/>
  <c r="C53" i="201"/>
  <c r="C71" i="199"/>
  <c r="B26" i="207"/>
  <c r="B44" i="205"/>
  <c r="B60" i="159"/>
  <c r="O43" i="201" l="1"/>
  <c r="O44" i="201" s="1"/>
  <c r="D113" i="194" l="1"/>
  <c r="G55" i="157"/>
  <c r="G53" i="157"/>
  <c r="G31" i="157"/>
  <c r="G27" i="157"/>
  <c r="E59" i="157"/>
  <c r="E55" i="157"/>
  <c r="E31" i="157"/>
  <c r="E27" i="157"/>
  <c r="E57" i="157" l="1"/>
  <c r="E53" i="157"/>
  <c r="E51" i="157"/>
  <c r="E47" i="157"/>
  <c r="E43" i="157"/>
  <c r="E41" i="157"/>
  <c r="E39" i="157"/>
  <c r="E29" i="157"/>
  <c r="E25" i="157"/>
  <c r="E21" i="157"/>
  <c r="E17" i="157"/>
  <c r="E15" i="157"/>
  <c r="E13" i="157"/>
  <c r="B44" i="206"/>
  <c r="I26" i="206"/>
  <c r="N24" i="206"/>
  <c r="N26" i="206" s="1"/>
  <c r="M24" i="206"/>
  <c r="M26" i="206" s="1"/>
  <c r="L24" i="206"/>
  <c r="L26" i="206" s="1"/>
  <c r="K24" i="206"/>
  <c r="K26" i="206" s="1"/>
  <c r="J24" i="206"/>
  <c r="J26" i="206" s="1"/>
  <c r="I24" i="206"/>
  <c r="H24" i="206"/>
  <c r="H26" i="206" s="1"/>
  <c r="G24" i="206"/>
  <c r="G26" i="206" s="1"/>
  <c r="F24" i="206"/>
  <c r="F26" i="206" s="1"/>
  <c r="E24" i="206"/>
  <c r="E26" i="206" s="1"/>
  <c r="D24" i="206"/>
  <c r="D26" i="206" s="1"/>
  <c r="C24" i="206"/>
  <c r="C26" i="206" s="1"/>
  <c r="O23" i="206"/>
  <c r="O22" i="206"/>
  <c r="O20" i="206"/>
  <c r="O19" i="206"/>
  <c r="O17" i="206"/>
  <c r="O16" i="206"/>
  <c r="O13" i="206"/>
  <c r="A12" i="206"/>
  <c r="A13" i="206" s="1"/>
  <c r="A14" i="206" s="1"/>
  <c r="A15" i="206" s="1"/>
  <c r="A16" i="206" s="1"/>
  <c r="A17" i="206" s="1"/>
  <c r="A18" i="206" s="1"/>
  <c r="A19" i="206" s="1"/>
  <c r="A20" i="206" s="1"/>
  <c r="A21" i="206" s="1"/>
  <c r="A22" i="206" s="1"/>
  <c r="A23" i="206" s="1"/>
  <c r="A24" i="206" s="1"/>
  <c r="A25" i="206" s="1"/>
  <c r="A26" i="206" s="1"/>
  <c r="A27" i="206" s="1"/>
  <c r="A28" i="206" s="1"/>
  <c r="A29" i="206" s="1"/>
  <c r="A30" i="206" s="1"/>
  <c r="R11" i="206"/>
  <c r="R12" i="206" s="1"/>
  <c r="R13" i="206" s="1"/>
  <c r="R14" i="206" s="1"/>
  <c r="R15" i="206" s="1"/>
  <c r="R16" i="206" s="1"/>
  <c r="R17" i="206" s="1"/>
  <c r="R18" i="206" s="1"/>
  <c r="R19" i="206" s="1"/>
  <c r="R20" i="206" s="1"/>
  <c r="R21" i="206" s="1"/>
  <c r="R22" i="206" s="1"/>
  <c r="R23" i="206" s="1"/>
  <c r="R24" i="206" s="1"/>
  <c r="R25" i="206" s="1"/>
  <c r="R26" i="206" s="1"/>
  <c r="R27" i="206" s="1"/>
  <c r="R28" i="206" s="1"/>
  <c r="R29" i="206" s="1"/>
  <c r="R30" i="206" s="1"/>
  <c r="R31" i="206" s="1"/>
  <c r="R32" i="206" s="1"/>
  <c r="R33" i="206" s="1"/>
  <c r="R34" i="206" s="1"/>
  <c r="R35" i="206" s="1"/>
  <c r="R36" i="206" s="1"/>
  <c r="R37" i="206" s="1"/>
  <c r="R38" i="206" s="1"/>
  <c r="R39" i="206" s="1"/>
  <c r="R40" i="206" s="1"/>
  <c r="R41" i="206" s="1"/>
  <c r="E29" i="163"/>
  <c r="F29" i="163"/>
  <c r="G29" i="163"/>
  <c r="H29" i="163"/>
  <c r="I29" i="163"/>
  <c r="J29" i="163"/>
  <c r="K29" i="163"/>
  <c r="L29" i="163"/>
  <c r="M29" i="163"/>
  <c r="N29" i="163"/>
  <c r="D29" i="163"/>
  <c r="A11" i="207"/>
  <c r="A12" i="207" s="1"/>
  <c r="A13" i="207" s="1"/>
  <c r="A14" i="207" s="1"/>
  <c r="A15" i="207" s="1"/>
  <c r="A16" i="207" s="1"/>
  <c r="A17" i="207" s="1"/>
  <c r="A18" i="207" s="1"/>
  <c r="A19" i="207" s="1"/>
  <c r="A20" i="207" s="1"/>
  <c r="A21" i="207" s="1"/>
  <c r="A22" i="207" s="1"/>
  <c r="A23" i="207" s="1"/>
  <c r="G10" i="207"/>
  <c r="G11" i="207" s="1"/>
  <c r="G12" i="207" s="1"/>
  <c r="G13" i="207" s="1"/>
  <c r="G14" i="207" s="1"/>
  <c r="G15" i="207" s="1"/>
  <c r="G16" i="207" s="1"/>
  <c r="G17" i="207" s="1"/>
  <c r="G18" i="207" s="1"/>
  <c r="G19" i="207" s="1"/>
  <c r="G20" i="207" s="1"/>
  <c r="G21" i="207" s="1"/>
  <c r="G22" i="207" s="1"/>
  <c r="G23" i="207" s="1"/>
  <c r="C51" i="112"/>
  <c r="C49" i="112"/>
  <c r="B49" i="112"/>
  <c r="B47" i="112"/>
  <c r="B45" i="112"/>
  <c r="B43" i="112"/>
  <c r="B41" i="112"/>
  <c r="B39" i="112"/>
  <c r="B37" i="112"/>
  <c r="C45" i="112"/>
  <c r="C41" i="112"/>
  <c r="C39" i="112"/>
  <c r="A12" i="112"/>
  <c r="A13" i="112" s="1"/>
  <c r="A14" i="112" s="1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A30" i="112" s="1"/>
  <c r="A36" i="112" s="1"/>
  <c r="A37" i="112" s="1"/>
  <c r="A38" i="112" s="1"/>
  <c r="A39" i="112" s="1"/>
  <c r="A40" i="112" s="1"/>
  <c r="A41" i="112" s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A55" i="112" s="1"/>
  <c r="A56" i="112" s="1"/>
  <c r="A57" i="112" s="1"/>
  <c r="A58" i="112" s="1"/>
  <c r="F11" i="112"/>
  <c r="F12" i="112" s="1"/>
  <c r="F13" i="112" s="1"/>
  <c r="F14" i="112" s="1"/>
  <c r="F15" i="112" s="1"/>
  <c r="F16" i="112" s="1"/>
  <c r="F17" i="112" s="1"/>
  <c r="F18" i="112" s="1"/>
  <c r="F19" i="112" s="1"/>
  <c r="F20" i="112" s="1"/>
  <c r="F21" i="112" s="1"/>
  <c r="F22" i="112" s="1"/>
  <c r="F23" i="112" s="1"/>
  <c r="F24" i="112" s="1"/>
  <c r="F25" i="112" s="1"/>
  <c r="F26" i="112" s="1"/>
  <c r="F27" i="112" s="1"/>
  <c r="F28" i="112" s="1"/>
  <c r="F29" i="112" s="1"/>
  <c r="F30" i="112" s="1"/>
  <c r="F36" i="112" s="1"/>
  <c r="F37" i="112" s="1"/>
  <c r="F38" i="112" s="1"/>
  <c r="F39" i="112" s="1"/>
  <c r="F40" i="112" s="1"/>
  <c r="F41" i="112" s="1"/>
  <c r="F42" i="112" s="1"/>
  <c r="F43" i="112" s="1"/>
  <c r="F44" i="112" s="1"/>
  <c r="F45" i="112" s="1"/>
  <c r="F46" i="112" s="1"/>
  <c r="F47" i="112" s="1"/>
  <c r="F48" i="112" s="1"/>
  <c r="F49" i="112" s="1"/>
  <c r="F50" i="112" s="1"/>
  <c r="F51" i="112" s="1"/>
  <c r="F52" i="112" s="1"/>
  <c r="F53" i="112" s="1"/>
  <c r="F54" i="112" s="1"/>
  <c r="F55" i="112" s="1"/>
  <c r="F56" i="112" s="1"/>
  <c r="F57" i="112" s="1"/>
  <c r="F58" i="112" s="1"/>
  <c r="C37" i="112"/>
  <c r="C53" i="112" s="1"/>
  <c r="C57" i="112" s="1"/>
  <c r="B96" i="205"/>
  <c r="E163" i="205"/>
  <c r="E113" i="205"/>
  <c r="E151" i="205" s="1"/>
  <c r="E153" i="205" s="1"/>
  <c r="E134" i="205" s="1"/>
  <c r="H109" i="205"/>
  <c r="H110" i="205" s="1"/>
  <c r="H111" i="205" s="1"/>
  <c r="H112" i="205" s="1"/>
  <c r="H113" i="205" s="1"/>
  <c r="H114" i="205" s="1"/>
  <c r="H115" i="205" s="1"/>
  <c r="H116" i="205" s="1"/>
  <c r="H117" i="205" s="1"/>
  <c r="H118" i="205" s="1"/>
  <c r="H119" i="205" s="1"/>
  <c r="H120" i="205" s="1"/>
  <c r="H121" i="205" s="1"/>
  <c r="H122" i="205" s="1"/>
  <c r="H123" i="205" s="1"/>
  <c r="H124" i="205" s="1"/>
  <c r="H125" i="205" s="1"/>
  <c r="H126" i="205" s="1"/>
  <c r="H127" i="205" s="1"/>
  <c r="H128" i="205" s="1"/>
  <c r="H129" i="205" s="1"/>
  <c r="H130" i="205" s="1"/>
  <c r="H131" i="205" s="1"/>
  <c r="H132" i="205" s="1"/>
  <c r="H133" i="205" s="1"/>
  <c r="H134" i="205" s="1"/>
  <c r="H135" i="205" s="1"/>
  <c r="H136" i="205" s="1"/>
  <c r="H137" i="205" s="1"/>
  <c r="H138" i="205" s="1"/>
  <c r="H139" i="205" s="1"/>
  <c r="H140" i="205" s="1"/>
  <c r="H141" i="205" s="1"/>
  <c r="H142" i="205" s="1"/>
  <c r="H143" i="205" s="1"/>
  <c r="H144" i="205" s="1"/>
  <c r="H145" i="205" s="1"/>
  <c r="H146" i="205" s="1"/>
  <c r="H147" i="205" s="1"/>
  <c r="H148" i="205" s="1"/>
  <c r="H149" i="205" s="1"/>
  <c r="H150" i="205" s="1"/>
  <c r="H151" i="205" s="1"/>
  <c r="H152" i="205" s="1"/>
  <c r="H153" i="205" s="1"/>
  <c r="H154" i="205" s="1"/>
  <c r="H155" i="205" s="1"/>
  <c r="H156" i="205" s="1"/>
  <c r="H157" i="205" s="1"/>
  <c r="H158" i="205" s="1"/>
  <c r="H159" i="205" s="1"/>
  <c r="H160" i="205" s="1"/>
  <c r="H161" i="205" s="1"/>
  <c r="H162" i="205" s="1"/>
  <c r="H163" i="205" s="1"/>
  <c r="H164" i="205" s="1"/>
  <c r="H165" i="205" s="1"/>
  <c r="A109" i="205"/>
  <c r="A110" i="205" s="1"/>
  <c r="A111" i="205" s="1"/>
  <c r="A112" i="205" s="1"/>
  <c r="A113" i="205" s="1"/>
  <c r="A114" i="205" s="1"/>
  <c r="A115" i="205" s="1"/>
  <c r="A116" i="205" s="1"/>
  <c r="A117" i="205" s="1"/>
  <c r="A118" i="205" s="1"/>
  <c r="A119" i="205" s="1"/>
  <c r="A120" i="205" s="1"/>
  <c r="A121" i="205" s="1"/>
  <c r="A122" i="205" s="1"/>
  <c r="A123" i="205" s="1"/>
  <c r="A124" i="205" s="1"/>
  <c r="A125" i="205" s="1"/>
  <c r="A126" i="205" s="1"/>
  <c r="A127" i="205" s="1"/>
  <c r="A128" i="205" s="1"/>
  <c r="A129" i="205" s="1"/>
  <c r="A130" i="205" s="1"/>
  <c r="A131" i="205" s="1"/>
  <c r="A132" i="205" s="1"/>
  <c r="A133" i="205" s="1"/>
  <c r="A134" i="205" s="1"/>
  <c r="A135" i="205" s="1"/>
  <c r="A136" i="205" s="1"/>
  <c r="A137" i="205" s="1"/>
  <c r="A138" i="205" s="1"/>
  <c r="A139" i="205" s="1"/>
  <c r="A140" i="205" s="1"/>
  <c r="A141" i="205" s="1"/>
  <c r="A142" i="205" s="1"/>
  <c r="A143" i="205" s="1"/>
  <c r="A144" i="205" s="1"/>
  <c r="A145" i="205" s="1"/>
  <c r="A146" i="205" s="1"/>
  <c r="A147" i="205" s="1"/>
  <c r="A148" i="205" s="1"/>
  <c r="A149" i="205" s="1"/>
  <c r="A150" i="205" s="1"/>
  <c r="A151" i="205" s="1"/>
  <c r="A152" i="205" s="1"/>
  <c r="A153" i="205" s="1"/>
  <c r="A154" i="205" s="1"/>
  <c r="A155" i="205" s="1"/>
  <c r="A156" i="205" s="1"/>
  <c r="A157" i="205" s="1"/>
  <c r="A158" i="205" s="1"/>
  <c r="A159" i="205" s="1"/>
  <c r="A160" i="205" s="1"/>
  <c r="A161" i="205" s="1"/>
  <c r="A162" i="205" s="1"/>
  <c r="A163" i="205" s="1"/>
  <c r="A164" i="205" s="1"/>
  <c r="A165" i="205" s="1"/>
  <c r="H108" i="205"/>
  <c r="B102" i="205"/>
  <c r="E77" i="205"/>
  <c r="E67" i="205"/>
  <c r="E65" i="205"/>
  <c r="E14" i="205" s="1"/>
  <c r="E61" i="205"/>
  <c r="A57" i="205"/>
  <c r="A58" i="205" s="1"/>
  <c r="A59" i="205" s="1"/>
  <c r="A60" i="205" s="1"/>
  <c r="A61" i="205" s="1"/>
  <c r="A62" i="205" s="1"/>
  <c r="A63" i="205" s="1"/>
  <c r="A64" i="205" s="1"/>
  <c r="A65" i="205" s="1"/>
  <c r="A66" i="205" s="1"/>
  <c r="A67" i="205" s="1"/>
  <c r="A68" i="205" s="1"/>
  <c r="A69" i="205" s="1"/>
  <c r="A70" i="205" s="1"/>
  <c r="A71" i="205" s="1"/>
  <c r="A72" i="205" s="1"/>
  <c r="A73" i="205" s="1"/>
  <c r="A74" i="205" s="1"/>
  <c r="A75" i="205" s="1"/>
  <c r="A76" i="205" s="1"/>
  <c r="A77" i="205" s="1"/>
  <c r="A78" i="205" s="1"/>
  <c r="A79" i="205" s="1"/>
  <c r="A80" i="205" s="1"/>
  <c r="A81" i="205" s="1"/>
  <c r="A82" i="205" s="1"/>
  <c r="A83" i="205" s="1"/>
  <c r="A84" i="205" s="1"/>
  <c r="A85" i="205" s="1"/>
  <c r="A86" i="205" s="1"/>
  <c r="A87" i="205" s="1"/>
  <c r="A88" i="205" s="1"/>
  <c r="A89" i="205" s="1"/>
  <c r="A90" i="205" s="1"/>
  <c r="A91" i="205" s="1"/>
  <c r="A92" i="205" s="1"/>
  <c r="A93" i="205" s="1"/>
  <c r="H56" i="205"/>
  <c r="H57" i="205" s="1"/>
  <c r="H58" i="205" s="1"/>
  <c r="H59" i="205" s="1"/>
  <c r="H60" i="205" s="1"/>
  <c r="H61" i="205" s="1"/>
  <c r="H62" i="205" s="1"/>
  <c r="H63" i="205" s="1"/>
  <c r="H64" i="205" s="1"/>
  <c r="H65" i="205" s="1"/>
  <c r="H66" i="205" s="1"/>
  <c r="H67" i="205" s="1"/>
  <c r="H68" i="205" s="1"/>
  <c r="H69" i="205" s="1"/>
  <c r="H70" i="205" s="1"/>
  <c r="H71" i="205" s="1"/>
  <c r="H72" i="205" s="1"/>
  <c r="H73" i="205" s="1"/>
  <c r="H74" i="205" s="1"/>
  <c r="H75" i="205" s="1"/>
  <c r="H76" i="205" s="1"/>
  <c r="H77" i="205" s="1"/>
  <c r="H78" i="205" s="1"/>
  <c r="H79" i="205" s="1"/>
  <c r="H80" i="205" s="1"/>
  <c r="H81" i="205" s="1"/>
  <c r="H82" i="205" s="1"/>
  <c r="H83" i="205" s="1"/>
  <c r="H84" i="205" s="1"/>
  <c r="H85" i="205" s="1"/>
  <c r="H86" i="205" s="1"/>
  <c r="H87" i="205" s="1"/>
  <c r="H88" i="205" s="1"/>
  <c r="H89" i="205" s="1"/>
  <c r="H90" i="205" s="1"/>
  <c r="H91" i="205" s="1"/>
  <c r="H92" i="205" s="1"/>
  <c r="H93" i="205" s="1"/>
  <c r="B50" i="205"/>
  <c r="E18" i="205"/>
  <c r="E12" i="205"/>
  <c r="A12" i="205"/>
  <c r="A13" i="205" s="1"/>
  <c r="A14" i="205" s="1"/>
  <c r="A15" i="205" s="1"/>
  <c r="A16" i="205" s="1"/>
  <c r="A17" i="205" s="1"/>
  <c r="A18" i="205" s="1"/>
  <c r="A19" i="205" s="1"/>
  <c r="A20" i="205" s="1"/>
  <c r="A21" i="205" s="1"/>
  <c r="A22" i="205" s="1"/>
  <c r="A23" i="205" s="1"/>
  <c r="A24" i="205" s="1"/>
  <c r="A25" i="205" s="1"/>
  <c r="A26" i="205" s="1"/>
  <c r="A27" i="205" s="1"/>
  <c r="A28" i="205" s="1"/>
  <c r="A29" i="205" s="1"/>
  <c r="A30" i="205" s="1"/>
  <c r="A31" i="205" s="1"/>
  <c r="A32" i="205" s="1"/>
  <c r="A33" i="205" s="1"/>
  <c r="A34" i="205" s="1"/>
  <c r="A35" i="205" s="1"/>
  <c r="A36" i="205" s="1"/>
  <c r="A37" i="205" s="1"/>
  <c r="A38" i="205" s="1"/>
  <c r="A39" i="205" s="1"/>
  <c r="A40" i="205" s="1"/>
  <c r="A41" i="205" s="1"/>
  <c r="H11" i="205"/>
  <c r="H12" i="205" s="1"/>
  <c r="H13" i="205" s="1"/>
  <c r="H14" i="205" s="1"/>
  <c r="H15" i="205" s="1"/>
  <c r="H16" i="205" s="1"/>
  <c r="H17" i="205" s="1"/>
  <c r="H18" i="205" s="1"/>
  <c r="H19" i="205" s="1"/>
  <c r="H20" i="205" s="1"/>
  <c r="H21" i="205" s="1"/>
  <c r="H22" i="205" s="1"/>
  <c r="H23" i="205" s="1"/>
  <c r="H24" i="205" s="1"/>
  <c r="H25" i="205" s="1"/>
  <c r="H26" i="205" s="1"/>
  <c r="H27" i="205" s="1"/>
  <c r="H28" i="205" s="1"/>
  <c r="H29" i="205" s="1"/>
  <c r="H30" i="205" s="1"/>
  <c r="H31" i="205" s="1"/>
  <c r="H32" i="205" s="1"/>
  <c r="H33" i="205" s="1"/>
  <c r="H34" i="205" s="1"/>
  <c r="H35" i="205" s="1"/>
  <c r="H36" i="205" s="1"/>
  <c r="H37" i="205" s="1"/>
  <c r="H38" i="205" s="1"/>
  <c r="H39" i="205" s="1"/>
  <c r="H40" i="205" s="1"/>
  <c r="H41" i="205" s="1"/>
  <c r="I42" i="199"/>
  <c r="I43" i="199" s="1"/>
  <c r="I44" i="199" s="1"/>
  <c r="A42" i="199"/>
  <c r="A43" i="199" s="1"/>
  <c r="M28" i="201"/>
  <c r="M13" i="201"/>
  <c r="M14" i="201"/>
  <c r="M15" i="201"/>
  <c r="M16" i="201"/>
  <c r="M17" i="201"/>
  <c r="M18" i="201"/>
  <c r="M19" i="201"/>
  <c r="M20" i="201"/>
  <c r="M21" i="201"/>
  <c r="M22" i="201"/>
  <c r="M23" i="201"/>
  <c r="M24" i="201"/>
  <c r="M12" i="201"/>
  <c r="M11" i="201"/>
  <c r="O24" i="206" l="1"/>
  <c r="B49" i="206"/>
  <c r="B48" i="206"/>
  <c r="B47" i="206"/>
  <c r="A31" i="206"/>
  <c r="A32" i="206" s="1"/>
  <c r="A33" i="206" s="1"/>
  <c r="A34" i="206" s="1"/>
  <c r="A35" i="206" s="1"/>
  <c r="A36" i="206" s="1"/>
  <c r="A37" i="206" s="1"/>
  <c r="A38" i="206" s="1"/>
  <c r="A39" i="206" s="1"/>
  <c r="A40" i="206" s="1"/>
  <c r="A41" i="206" s="1"/>
  <c r="O26" i="206"/>
  <c r="C25" i="112"/>
  <c r="C29" i="112" s="1"/>
  <c r="A59" i="201"/>
  <c r="A60" i="201" s="1"/>
  <c r="M26" i="201"/>
  <c r="M30" i="201" s="1"/>
  <c r="K26" i="201"/>
  <c r="K30" i="201" s="1"/>
  <c r="F42" i="199" s="1"/>
  <c r="F43" i="199" s="1"/>
  <c r="C89" i="204"/>
  <c r="C83" i="204"/>
  <c r="C82" i="204"/>
  <c r="C14" i="204" s="1"/>
  <c r="C81" i="204"/>
  <c r="C13" i="204" s="1"/>
  <c r="C80" i="204"/>
  <c r="C77" i="204"/>
  <c r="C70" i="204"/>
  <c r="A67" i="204"/>
  <c r="A68" i="204" s="1"/>
  <c r="A69" i="204" s="1"/>
  <c r="A70" i="204" s="1"/>
  <c r="A71" i="204" s="1"/>
  <c r="A72" i="204" s="1"/>
  <c r="A73" i="204" s="1"/>
  <c r="A74" i="204" s="1"/>
  <c r="A75" i="204" s="1"/>
  <c r="A76" i="204" s="1"/>
  <c r="A77" i="204" s="1"/>
  <c r="A78" i="204" s="1"/>
  <c r="A79" i="204" s="1"/>
  <c r="A80" i="204" s="1"/>
  <c r="A81" i="204" s="1"/>
  <c r="A82" i="204" s="1"/>
  <c r="A83" i="204" s="1"/>
  <c r="A84" i="204" s="1"/>
  <c r="A85" i="204" s="1"/>
  <c r="A86" i="204" s="1"/>
  <c r="A87" i="204" s="1"/>
  <c r="A88" i="204" s="1"/>
  <c r="A89" i="204" s="1"/>
  <c r="A66" i="204"/>
  <c r="F65" i="204"/>
  <c r="F66" i="204" s="1"/>
  <c r="F67" i="204" s="1"/>
  <c r="F68" i="204" s="1"/>
  <c r="F69" i="204" s="1"/>
  <c r="F70" i="204" s="1"/>
  <c r="F71" i="204" s="1"/>
  <c r="F72" i="204" s="1"/>
  <c r="F73" i="204" s="1"/>
  <c r="F74" i="204" s="1"/>
  <c r="F75" i="204" s="1"/>
  <c r="F76" i="204" s="1"/>
  <c r="F77" i="204" s="1"/>
  <c r="F78" i="204" s="1"/>
  <c r="F79" i="204" s="1"/>
  <c r="F80" i="204" s="1"/>
  <c r="F81" i="204" s="1"/>
  <c r="F82" i="204" s="1"/>
  <c r="F83" i="204" s="1"/>
  <c r="F84" i="204" s="1"/>
  <c r="F85" i="204" s="1"/>
  <c r="F86" i="204" s="1"/>
  <c r="F87" i="204" s="1"/>
  <c r="F88" i="204" s="1"/>
  <c r="F89" i="204" s="1"/>
  <c r="B58" i="204"/>
  <c r="C46" i="204"/>
  <c r="C39" i="204"/>
  <c r="C41" i="204" s="1"/>
  <c r="C26" i="204"/>
  <c r="C21" i="204"/>
  <c r="C15" i="204"/>
  <c r="A13" i="204"/>
  <c r="A14" i="204" s="1"/>
  <c r="A15" i="204" s="1"/>
  <c r="A16" i="204" s="1"/>
  <c r="A17" i="204" s="1"/>
  <c r="A18" i="204" s="1"/>
  <c r="A19" i="204" s="1"/>
  <c r="A20" i="204" s="1"/>
  <c r="A21" i="204" s="1"/>
  <c r="A22" i="204" s="1"/>
  <c r="A23" i="204" s="1"/>
  <c r="A24" i="204" s="1"/>
  <c r="A25" i="204" s="1"/>
  <c r="A26" i="204" s="1"/>
  <c r="A27" i="204" s="1"/>
  <c r="A28" i="204" s="1"/>
  <c r="A29" i="204" s="1"/>
  <c r="A30" i="204" s="1"/>
  <c r="A31" i="204" s="1"/>
  <c r="A32" i="204" s="1"/>
  <c r="A33" i="204" s="1"/>
  <c r="A34" i="204" s="1"/>
  <c r="A35" i="204" s="1"/>
  <c r="A36" i="204" s="1"/>
  <c r="A37" i="204" s="1"/>
  <c r="A38" i="204" s="1"/>
  <c r="A39" i="204" s="1"/>
  <c r="A40" i="204" s="1"/>
  <c r="A41" i="204" s="1"/>
  <c r="A42" i="204" s="1"/>
  <c r="A43" i="204" s="1"/>
  <c r="A44" i="204" s="1"/>
  <c r="A45" i="204" s="1"/>
  <c r="A46" i="204" s="1"/>
  <c r="A47" i="204" s="1"/>
  <c r="A48" i="204" s="1"/>
  <c r="C12" i="204"/>
  <c r="A12" i="204"/>
  <c r="F11" i="204"/>
  <c r="F12" i="204" s="1"/>
  <c r="F13" i="204" s="1"/>
  <c r="F14" i="204" s="1"/>
  <c r="F15" i="204" s="1"/>
  <c r="F16" i="204" s="1"/>
  <c r="F17" i="204" s="1"/>
  <c r="F18" i="204" s="1"/>
  <c r="F19" i="204" s="1"/>
  <c r="F20" i="204" s="1"/>
  <c r="F21" i="204" s="1"/>
  <c r="F22" i="204" s="1"/>
  <c r="F23" i="204" s="1"/>
  <c r="F24" i="204" s="1"/>
  <c r="F25" i="204" s="1"/>
  <c r="F26" i="204" s="1"/>
  <c r="F27" i="204" s="1"/>
  <c r="F28" i="204" s="1"/>
  <c r="F29" i="204" s="1"/>
  <c r="F30" i="204" s="1"/>
  <c r="F31" i="204" s="1"/>
  <c r="F32" i="204" s="1"/>
  <c r="F33" i="204" s="1"/>
  <c r="F34" i="204" s="1"/>
  <c r="F35" i="204" s="1"/>
  <c r="F36" i="204" s="1"/>
  <c r="F37" i="204" s="1"/>
  <c r="F38" i="204" s="1"/>
  <c r="F39" i="204" s="1"/>
  <c r="F40" i="204" s="1"/>
  <c r="F41" i="204" s="1"/>
  <c r="F42" i="204" s="1"/>
  <c r="F43" i="204" s="1"/>
  <c r="F44" i="204" s="1"/>
  <c r="F45" i="204" s="1"/>
  <c r="F46" i="204" s="1"/>
  <c r="F47" i="204" s="1"/>
  <c r="F48" i="204" s="1"/>
  <c r="G149" i="203"/>
  <c r="B149" i="203"/>
  <c r="B148" i="203"/>
  <c r="G146" i="203"/>
  <c r="B146" i="203"/>
  <c r="B145" i="203"/>
  <c r="G137" i="203"/>
  <c r="B137" i="203"/>
  <c r="G147" i="203"/>
  <c r="B134" i="203"/>
  <c r="B133" i="203"/>
  <c r="J130" i="203"/>
  <c r="J131" i="203" s="1"/>
  <c r="J132" i="203" s="1"/>
  <c r="J133" i="203" s="1"/>
  <c r="J134" i="203" s="1"/>
  <c r="J135" i="203" s="1"/>
  <c r="J136" i="203" s="1"/>
  <c r="J137" i="203" s="1"/>
  <c r="J138" i="203" s="1"/>
  <c r="J139" i="203" s="1"/>
  <c r="J140" i="203" s="1"/>
  <c r="J141" i="203" s="1"/>
  <c r="J142" i="203" s="1"/>
  <c r="J143" i="203" s="1"/>
  <c r="J144" i="203" s="1"/>
  <c r="J145" i="203" s="1"/>
  <c r="J146" i="203" s="1"/>
  <c r="J147" i="203" s="1"/>
  <c r="J148" i="203" s="1"/>
  <c r="J149" i="203" s="1"/>
  <c r="J150" i="203" s="1"/>
  <c r="J151" i="203" s="1"/>
  <c r="J152" i="203" s="1"/>
  <c r="J153" i="203" s="1"/>
  <c r="J154" i="203" s="1"/>
  <c r="J155" i="203" s="1"/>
  <c r="J156" i="203" s="1"/>
  <c r="J157" i="203" s="1"/>
  <c r="J158" i="203" s="1"/>
  <c r="J129" i="203"/>
  <c r="A129" i="203"/>
  <c r="A130" i="203" s="1"/>
  <c r="A131" i="203" s="1"/>
  <c r="A132" i="203" s="1"/>
  <c r="A133" i="203" s="1"/>
  <c r="A134" i="203" s="1"/>
  <c r="A135" i="203" s="1"/>
  <c r="A136" i="203" s="1"/>
  <c r="A137" i="203" s="1"/>
  <c r="A138" i="203" s="1"/>
  <c r="A139" i="203" s="1"/>
  <c r="A140" i="203" s="1"/>
  <c r="A141" i="203" s="1"/>
  <c r="A142" i="203" s="1"/>
  <c r="A143" i="203" s="1"/>
  <c r="A144" i="203" s="1"/>
  <c r="A145" i="203" s="1"/>
  <c r="A146" i="203" s="1"/>
  <c r="A147" i="203" s="1"/>
  <c r="A148" i="203" s="1"/>
  <c r="A149" i="203" s="1"/>
  <c r="A150" i="203" s="1"/>
  <c r="A151" i="203" s="1"/>
  <c r="A152" i="203" s="1"/>
  <c r="A153" i="203" s="1"/>
  <c r="A154" i="203" s="1"/>
  <c r="A155" i="203" s="1"/>
  <c r="A156" i="203" s="1"/>
  <c r="A157" i="203" s="1"/>
  <c r="A158" i="203" s="1"/>
  <c r="B161" i="203" s="1"/>
  <c r="B122" i="203"/>
  <c r="B115" i="203"/>
  <c r="G100" i="203"/>
  <c r="J83" i="203"/>
  <c r="J84" i="203" s="1"/>
  <c r="J85" i="203" s="1"/>
  <c r="J86" i="203" s="1"/>
  <c r="J87" i="203" s="1"/>
  <c r="J88" i="203" s="1"/>
  <c r="J89" i="203" s="1"/>
  <c r="J90" i="203" s="1"/>
  <c r="J91" i="203" s="1"/>
  <c r="J92" i="203" s="1"/>
  <c r="J93" i="203" s="1"/>
  <c r="J94" i="203" s="1"/>
  <c r="J95" i="203" s="1"/>
  <c r="J96" i="203" s="1"/>
  <c r="J97" i="203" s="1"/>
  <c r="J98" i="203" s="1"/>
  <c r="J99" i="203" s="1"/>
  <c r="J100" i="203" s="1"/>
  <c r="J101" i="203" s="1"/>
  <c r="J102" i="203" s="1"/>
  <c r="J103" i="203" s="1"/>
  <c r="J104" i="203" s="1"/>
  <c r="J105" i="203" s="1"/>
  <c r="J106" i="203" s="1"/>
  <c r="J107" i="203" s="1"/>
  <c r="J108" i="203" s="1"/>
  <c r="J109" i="203" s="1"/>
  <c r="J110" i="203" s="1"/>
  <c r="J111" i="203" s="1"/>
  <c r="J112" i="203" s="1"/>
  <c r="A83" i="203"/>
  <c r="A84" i="203" s="1"/>
  <c r="A85" i="203" s="1"/>
  <c r="A86" i="203" s="1"/>
  <c r="A87" i="203" s="1"/>
  <c r="A88" i="203" s="1"/>
  <c r="A89" i="203" s="1"/>
  <c r="A90" i="203" s="1"/>
  <c r="A91" i="203" s="1"/>
  <c r="A92" i="203" s="1"/>
  <c r="A93" i="203" s="1"/>
  <c r="A94" i="203" s="1"/>
  <c r="A95" i="203" s="1"/>
  <c r="A96" i="203" s="1"/>
  <c r="A97" i="203" s="1"/>
  <c r="A98" i="203" s="1"/>
  <c r="A99" i="203" s="1"/>
  <c r="A100" i="203" s="1"/>
  <c r="A101" i="203" s="1"/>
  <c r="A102" i="203" s="1"/>
  <c r="A103" i="203" s="1"/>
  <c r="A104" i="203" s="1"/>
  <c r="A105" i="203" s="1"/>
  <c r="A106" i="203" s="1"/>
  <c r="A107" i="203" s="1"/>
  <c r="A108" i="203" s="1"/>
  <c r="A109" i="203" s="1"/>
  <c r="A110" i="203" s="1"/>
  <c r="A111" i="203" s="1"/>
  <c r="A112" i="203" s="1"/>
  <c r="B76" i="203"/>
  <c r="E62" i="203"/>
  <c r="C61" i="203"/>
  <c r="E49" i="203"/>
  <c r="C48" i="203"/>
  <c r="C47" i="203"/>
  <c r="G36" i="203"/>
  <c r="G39" i="203" s="1"/>
  <c r="G32" i="203"/>
  <c r="E48" i="203" s="1"/>
  <c r="G25" i="203"/>
  <c r="G27" i="203" s="1"/>
  <c r="G17" i="203"/>
  <c r="C60" i="203" s="1"/>
  <c r="J12" i="203"/>
  <c r="J13" i="203" s="1"/>
  <c r="J14" i="203" s="1"/>
  <c r="J15" i="203" s="1"/>
  <c r="J16" i="203" s="1"/>
  <c r="J17" i="203" s="1"/>
  <c r="J18" i="203" s="1"/>
  <c r="J19" i="203" s="1"/>
  <c r="J20" i="203" s="1"/>
  <c r="J21" i="203" s="1"/>
  <c r="J22" i="203" s="1"/>
  <c r="J23" i="203" s="1"/>
  <c r="J24" i="203" s="1"/>
  <c r="J25" i="203" s="1"/>
  <c r="J26" i="203" s="1"/>
  <c r="J27" i="203" s="1"/>
  <c r="J28" i="203" s="1"/>
  <c r="J29" i="203" s="1"/>
  <c r="J30" i="203" s="1"/>
  <c r="J31" i="203" s="1"/>
  <c r="J32" i="203" s="1"/>
  <c r="J33" i="203" s="1"/>
  <c r="J34" i="203" s="1"/>
  <c r="J35" i="203" s="1"/>
  <c r="J36" i="203" s="1"/>
  <c r="J37" i="203" s="1"/>
  <c r="J38" i="203" s="1"/>
  <c r="J39" i="203" s="1"/>
  <c r="J40" i="203" s="1"/>
  <c r="J41" i="203" s="1"/>
  <c r="J42" i="203" s="1"/>
  <c r="J43" i="203" s="1"/>
  <c r="J44" i="203" s="1"/>
  <c r="J45" i="203" s="1"/>
  <c r="J46" i="203" s="1"/>
  <c r="J47" i="203" s="1"/>
  <c r="J48" i="203" s="1"/>
  <c r="J49" i="203" s="1"/>
  <c r="J50" i="203" s="1"/>
  <c r="J51" i="203" s="1"/>
  <c r="J52" i="203" s="1"/>
  <c r="J53" i="203" s="1"/>
  <c r="J54" i="203" s="1"/>
  <c r="J55" i="203" s="1"/>
  <c r="J56" i="203" s="1"/>
  <c r="J57" i="203" s="1"/>
  <c r="J58" i="203" s="1"/>
  <c r="J59" i="203" s="1"/>
  <c r="J60" i="203" s="1"/>
  <c r="J61" i="203" s="1"/>
  <c r="J62" i="203" s="1"/>
  <c r="J63" i="203" s="1"/>
  <c r="J64" i="203" s="1"/>
  <c r="J65" i="203" s="1"/>
  <c r="A12" i="203"/>
  <c r="A13" i="203" s="1"/>
  <c r="A14" i="203" s="1"/>
  <c r="A15" i="203" s="1"/>
  <c r="A16" i="203" s="1"/>
  <c r="A17" i="203" s="1"/>
  <c r="A18" i="203" s="1"/>
  <c r="A19" i="203" s="1"/>
  <c r="A20" i="203" s="1"/>
  <c r="A21" i="203" s="1"/>
  <c r="A22" i="203" s="1"/>
  <c r="A23" i="203" s="1"/>
  <c r="A24" i="203" s="1"/>
  <c r="A25" i="203" s="1"/>
  <c r="A26" i="203" s="1"/>
  <c r="A27" i="203" s="1"/>
  <c r="A28" i="203" s="1"/>
  <c r="A29" i="203" s="1"/>
  <c r="A30" i="203" s="1"/>
  <c r="A31" i="203" s="1"/>
  <c r="A32" i="203" s="1"/>
  <c r="A33" i="203" s="1"/>
  <c r="A34" i="203" s="1"/>
  <c r="A35" i="203" s="1"/>
  <c r="A36" i="203" s="1"/>
  <c r="A37" i="203" s="1"/>
  <c r="A38" i="203" s="1"/>
  <c r="A39" i="203" s="1"/>
  <c r="A40" i="203" s="1"/>
  <c r="A41" i="203" s="1"/>
  <c r="A42" i="203" s="1"/>
  <c r="A43" i="203" s="1"/>
  <c r="A44" i="203" s="1"/>
  <c r="A45" i="203" s="1"/>
  <c r="A46" i="203" s="1"/>
  <c r="A47" i="203" s="1"/>
  <c r="A48" i="203" s="1"/>
  <c r="A49" i="203" s="1"/>
  <c r="A50" i="203" s="1"/>
  <c r="A51" i="203" s="1"/>
  <c r="A52" i="203" s="1"/>
  <c r="A53" i="203" s="1"/>
  <c r="A54" i="203" s="1"/>
  <c r="A55" i="203" s="1"/>
  <c r="J11" i="203"/>
  <c r="E28" i="202"/>
  <c r="E26" i="202"/>
  <c r="E30" i="202" s="1"/>
  <c r="G20" i="202"/>
  <c r="G16" i="202"/>
  <c r="A14" i="202"/>
  <c r="A15" i="202" s="1"/>
  <c r="A16" i="202" s="1"/>
  <c r="A17" i="202" s="1"/>
  <c r="A18" i="202" s="1"/>
  <c r="A19" i="202" s="1"/>
  <c r="A20" i="202" s="1"/>
  <c r="A21" i="202" s="1"/>
  <c r="A22" i="202" s="1"/>
  <c r="A23" i="202" s="1"/>
  <c r="A24" i="202" s="1"/>
  <c r="A25" i="202" s="1"/>
  <c r="A26" i="202" s="1"/>
  <c r="A27" i="202" s="1"/>
  <c r="A28" i="202" s="1"/>
  <c r="A29" i="202" s="1"/>
  <c r="A30" i="202" s="1"/>
  <c r="J13" i="202"/>
  <c r="J14" i="202" s="1"/>
  <c r="J15" i="202" s="1"/>
  <c r="J16" i="202" s="1"/>
  <c r="J17" i="202" s="1"/>
  <c r="J18" i="202" s="1"/>
  <c r="J19" i="202" s="1"/>
  <c r="J20" i="202" s="1"/>
  <c r="J21" i="202" s="1"/>
  <c r="J22" i="202" s="1"/>
  <c r="J23" i="202" s="1"/>
  <c r="J24" i="202" s="1"/>
  <c r="J25" i="202" s="1"/>
  <c r="J26" i="202" s="1"/>
  <c r="J27" i="202" s="1"/>
  <c r="J28" i="202" s="1"/>
  <c r="J29" i="202" s="1"/>
  <c r="J30" i="202" s="1"/>
  <c r="A13" i="202"/>
  <c r="J12" i="202"/>
  <c r="C16" i="204" l="1"/>
  <c r="C84" i="204"/>
  <c r="C63" i="203"/>
  <c r="E60" i="203"/>
  <c r="E47" i="203"/>
  <c r="A56" i="203"/>
  <c r="A57" i="203" s="1"/>
  <c r="A58" i="203" s="1"/>
  <c r="A59" i="203" s="1"/>
  <c r="A60" i="203" s="1"/>
  <c r="A61" i="203" s="1"/>
  <c r="A62" i="203" s="1"/>
  <c r="A63" i="203" s="1"/>
  <c r="A64" i="203" s="1"/>
  <c r="A65" i="203" s="1"/>
  <c r="B69" i="203" s="1"/>
  <c r="C62" i="203"/>
  <c r="C49" i="203"/>
  <c r="C50" i="203"/>
  <c r="D48" i="203" s="1"/>
  <c r="G48" i="203" s="1"/>
  <c r="E61" i="203"/>
  <c r="D61" i="203" l="1"/>
  <c r="G61" i="203" s="1"/>
  <c r="D62" i="203"/>
  <c r="G62" i="203" s="1"/>
  <c r="D60" i="203"/>
  <c r="D49" i="203"/>
  <c r="G49" i="203" s="1"/>
  <c r="G52" i="203" s="1"/>
  <c r="G87" i="203" s="1"/>
  <c r="D47" i="203"/>
  <c r="G99" i="203" l="1"/>
  <c r="D50" i="203"/>
  <c r="G47" i="203"/>
  <c r="G50" i="203" s="1"/>
  <c r="G110" i="203" s="1"/>
  <c r="G65" i="203"/>
  <c r="G133" i="203" s="1"/>
  <c r="D63" i="203"/>
  <c r="G60" i="203"/>
  <c r="G63" i="203" s="1"/>
  <c r="G156" i="203" s="1"/>
  <c r="G139" i="203" l="1"/>
  <c r="G148" i="203" s="1"/>
  <c r="G145" i="203"/>
  <c r="G151" i="203" l="1"/>
  <c r="G154" i="203" s="1"/>
  <c r="G158" i="203" s="1"/>
  <c r="E50" i="201" l="1"/>
  <c r="F28" i="201"/>
  <c r="J28" i="201" s="1"/>
  <c r="H26" i="201"/>
  <c r="H30" i="201" s="1"/>
  <c r="D26" i="201"/>
  <c r="D30" i="201" s="1"/>
  <c r="E24" i="201"/>
  <c r="F24" i="201" s="1"/>
  <c r="J24" i="201" s="1"/>
  <c r="F23" i="201"/>
  <c r="J23" i="201" s="1"/>
  <c r="E22" i="201"/>
  <c r="F22" i="201" s="1"/>
  <c r="J22" i="201" s="1"/>
  <c r="E21" i="201"/>
  <c r="F21" i="201" s="1"/>
  <c r="J21" i="201" s="1"/>
  <c r="F20" i="201"/>
  <c r="J20" i="201" s="1"/>
  <c r="E19" i="201"/>
  <c r="F19" i="201" s="1"/>
  <c r="J19" i="201" s="1"/>
  <c r="E18" i="201"/>
  <c r="F18" i="201" s="1"/>
  <c r="J18" i="201" s="1"/>
  <c r="E17" i="201"/>
  <c r="E16" i="201"/>
  <c r="F16" i="201" s="1"/>
  <c r="J16" i="201" s="1"/>
  <c r="F15" i="201"/>
  <c r="J15" i="201" s="1"/>
  <c r="F14" i="201"/>
  <c r="J14" i="201" s="1"/>
  <c r="F13" i="201"/>
  <c r="J13" i="201" s="1"/>
  <c r="E12" i="201"/>
  <c r="F12" i="201" s="1"/>
  <c r="A12" i="201"/>
  <c r="A13" i="201" s="1"/>
  <c r="A14" i="201" s="1"/>
  <c r="A15" i="201" s="1"/>
  <c r="A16" i="201" s="1"/>
  <c r="A17" i="201" s="1"/>
  <c r="A18" i="201" s="1"/>
  <c r="A19" i="201" s="1"/>
  <c r="A20" i="201" s="1"/>
  <c r="A21" i="201" s="1"/>
  <c r="A22" i="201" s="1"/>
  <c r="A23" i="201" s="1"/>
  <c r="A24" i="201" s="1"/>
  <c r="A25" i="201" s="1"/>
  <c r="A26" i="201" s="1"/>
  <c r="A27" i="201" s="1"/>
  <c r="A28" i="201" s="1"/>
  <c r="A29" i="201" s="1"/>
  <c r="A30" i="201" s="1"/>
  <c r="A31" i="201" s="1"/>
  <c r="A32" i="201" s="1"/>
  <c r="A33" i="201" s="1"/>
  <c r="A34" i="201" s="1"/>
  <c r="A35" i="201" s="1"/>
  <c r="A36" i="201" s="1"/>
  <c r="A37" i="201" s="1"/>
  <c r="A38" i="201" s="1"/>
  <c r="A39" i="201" s="1"/>
  <c r="A40" i="201" s="1"/>
  <c r="A41" i="201" s="1"/>
  <c r="A42" i="201" s="1"/>
  <c r="O11" i="201"/>
  <c r="O12" i="201" s="1"/>
  <c r="O13" i="201" s="1"/>
  <c r="O14" i="201" s="1"/>
  <c r="O15" i="201" s="1"/>
  <c r="O16" i="201" s="1"/>
  <c r="O17" i="201" s="1"/>
  <c r="O18" i="201" s="1"/>
  <c r="O19" i="201" s="1"/>
  <c r="O20" i="201" s="1"/>
  <c r="O21" i="201" s="1"/>
  <c r="O22" i="201" s="1"/>
  <c r="O23" i="201" s="1"/>
  <c r="O24" i="201" s="1"/>
  <c r="O25" i="201" s="1"/>
  <c r="O26" i="201" s="1"/>
  <c r="O27" i="201" s="1"/>
  <c r="O28" i="201" s="1"/>
  <c r="O29" i="201" s="1"/>
  <c r="O30" i="201" s="1"/>
  <c r="O31" i="201" s="1"/>
  <c r="O32" i="201" s="1"/>
  <c r="O33" i="201" s="1"/>
  <c r="O34" i="201" s="1"/>
  <c r="O35" i="201" s="1"/>
  <c r="O36" i="201" s="1"/>
  <c r="O37" i="201" s="1"/>
  <c r="O38" i="201" s="1"/>
  <c r="O39" i="201" s="1"/>
  <c r="O40" i="201" s="1"/>
  <c r="O41" i="201" s="1"/>
  <c r="O42" i="201" s="1"/>
  <c r="O45" i="201" s="1"/>
  <c r="O46" i="201" s="1"/>
  <c r="O47" i="201" s="1"/>
  <c r="O48" i="201" s="1"/>
  <c r="O49" i="201" s="1"/>
  <c r="O50" i="201" s="1"/>
  <c r="O51" i="201" s="1"/>
  <c r="O52" i="201" s="1"/>
  <c r="O53" i="201" s="1"/>
  <c r="O54" i="201" s="1"/>
  <c r="O55" i="201" s="1"/>
  <c r="O56" i="201" s="1"/>
  <c r="O57" i="201" s="1"/>
  <c r="O58" i="201" s="1"/>
  <c r="O59" i="201" s="1"/>
  <c r="O60" i="201" s="1"/>
  <c r="F11" i="201"/>
  <c r="J11" i="201" s="1"/>
  <c r="F58" i="199"/>
  <c r="F66" i="199" s="1"/>
  <c r="A12" i="199"/>
  <c r="A13" i="199" s="1"/>
  <c r="A14" i="199" s="1"/>
  <c r="A15" i="199" s="1"/>
  <c r="A16" i="199" s="1"/>
  <c r="A17" i="199" s="1"/>
  <c r="A18" i="199" s="1"/>
  <c r="A19" i="199" s="1"/>
  <c r="A20" i="199" s="1"/>
  <c r="A21" i="199" s="1"/>
  <c r="A22" i="199" s="1"/>
  <c r="A23" i="199" s="1"/>
  <c r="A24" i="199" s="1"/>
  <c r="A25" i="199" s="1"/>
  <c r="A26" i="199" s="1"/>
  <c r="A27" i="199" s="1"/>
  <c r="A28" i="199" s="1"/>
  <c r="A29" i="199" s="1"/>
  <c r="A30" i="199" s="1"/>
  <c r="A31" i="199" s="1"/>
  <c r="A32" i="199" s="1"/>
  <c r="A33" i="199" s="1"/>
  <c r="A34" i="199" s="1"/>
  <c r="A35" i="199" s="1"/>
  <c r="A36" i="199" s="1"/>
  <c r="A37" i="199" s="1"/>
  <c r="A38" i="199" s="1"/>
  <c r="A39" i="199" s="1"/>
  <c r="A40" i="199" s="1"/>
  <c r="A41" i="199" s="1"/>
  <c r="A44" i="199" s="1"/>
  <c r="A45" i="199" s="1"/>
  <c r="A46" i="199" s="1"/>
  <c r="A47" i="199" s="1"/>
  <c r="A48" i="199" s="1"/>
  <c r="A49" i="199" s="1"/>
  <c r="A50" i="199" s="1"/>
  <c r="A51" i="199" s="1"/>
  <c r="A52" i="199" s="1"/>
  <c r="A53" i="199" s="1"/>
  <c r="A54" i="199" s="1"/>
  <c r="A55" i="199" s="1"/>
  <c r="A56" i="199" s="1"/>
  <c r="A57" i="199" s="1"/>
  <c r="A58" i="199" s="1"/>
  <c r="A59" i="199" s="1"/>
  <c r="A60" i="199" s="1"/>
  <c r="A61" i="199" s="1"/>
  <c r="A62" i="199" s="1"/>
  <c r="A63" i="199" s="1"/>
  <c r="A64" i="199" s="1"/>
  <c r="A65" i="199" s="1"/>
  <c r="A66" i="199" s="1"/>
  <c r="A67" i="199" s="1"/>
  <c r="A68" i="199" s="1"/>
  <c r="I11" i="199"/>
  <c r="I12" i="199" s="1"/>
  <c r="I13" i="199" s="1"/>
  <c r="I14" i="199" s="1"/>
  <c r="I15" i="199" s="1"/>
  <c r="I16" i="199" s="1"/>
  <c r="I17" i="199" s="1"/>
  <c r="I18" i="199" s="1"/>
  <c r="I19" i="199" s="1"/>
  <c r="I20" i="199" s="1"/>
  <c r="I21" i="199" s="1"/>
  <c r="I22" i="199" s="1"/>
  <c r="I23" i="199" s="1"/>
  <c r="I24" i="199" s="1"/>
  <c r="I25" i="199" s="1"/>
  <c r="I26" i="199" s="1"/>
  <c r="I27" i="199" s="1"/>
  <c r="I28" i="199" s="1"/>
  <c r="I29" i="199" s="1"/>
  <c r="I30" i="199" s="1"/>
  <c r="I31" i="199" s="1"/>
  <c r="I32" i="199" s="1"/>
  <c r="I33" i="199" s="1"/>
  <c r="I34" i="199" s="1"/>
  <c r="I35" i="199" s="1"/>
  <c r="I36" i="199" s="1"/>
  <c r="I37" i="199" s="1"/>
  <c r="I38" i="199" s="1"/>
  <c r="I39" i="199" s="1"/>
  <c r="I40" i="199" s="1"/>
  <c r="I41" i="199" s="1"/>
  <c r="I45" i="199" s="1"/>
  <c r="I46" i="199" s="1"/>
  <c r="I47" i="199" s="1"/>
  <c r="I48" i="199" s="1"/>
  <c r="I49" i="199" s="1"/>
  <c r="I50" i="199" s="1"/>
  <c r="I51" i="199" s="1"/>
  <c r="I52" i="199" s="1"/>
  <c r="I53" i="199" s="1"/>
  <c r="I54" i="199" s="1"/>
  <c r="I55" i="199" s="1"/>
  <c r="I56" i="199" s="1"/>
  <c r="I57" i="199" s="1"/>
  <c r="I58" i="199" s="1"/>
  <c r="I59" i="199" s="1"/>
  <c r="I60" i="199" s="1"/>
  <c r="I61" i="199" s="1"/>
  <c r="I62" i="199" s="1"/>
  <c r="I63" i="199" s="1"/>
  <c r="I64" i="199" s="1"/>
  <c r="I65" i="199" s="1"/>
  <c r="I66" i="199" s="1"/>
  <c r="I67" i="199" s="1"/>
  <c r="I68" i="199" s="1"/>
  <c r="A43" i="201" l="1"/>
  <c r="A44" i="201" s="1"/>
  <c r="A45" i="201" s="1"/>
  <c r="A46" i="201" s="1"/>
  <c r="A47" i="201" s="1"/>
  <c r="A48" i="201" s="1"/>
  <c r="A49" i="201" s="1"/>
  <c r="A50" i="201" s="1"/>
  <c r="A51" i="201" s="1"/>
  <c r="A52" i="201" s="1"/>
  <c r="A53" i="201" s="1"/>
  <c r="A54" i="201" s="1"/>
  <c r="A55" i="201" s="1"/>
  <c r="A56" i="201" s="1"/>
  <c r="A57" i="201" s="1"/>
  <c r="A58" i="201" s="1"/>
  <c r="E26" i="201"/>
  <c r="E30" i="201" s="1"/>
  <c r="J12" i="201"/>
  <c r="F17" i="201"/>
  <c r="J17" i="201" s="1"/>
  <c r="J26" i="201" s="1"/>
  <c r="J30" i="201" s="1"/>
  <c r="F56" i="199"/>
  <c r="F68" i="199" s="1"/>
  <c r="F48" i="199" s="1"/>
  <c r="F26" i="201" l="1"/>
  <c r="F30" i="201" s="1"/>
  <c r="B169" i="161" l="1"/>
  <c r="B52" i="193" l="1"/>
  <c r="B93" i="193" s="1"/>
  <c r="C40" i="194" l="1"/>
  <c r="C41" i="194" s="1"/>
  <c r="C42" i="194" s="1"/>
  <c r="C43" i="194" s="1"/>
  <c r="C44" i="194" s="1"/>
  <c r="C45" i="194" s="1"/>
  <c r="C46" i="194" s="1"/>
  <c r="C47" i="194" s="1"/>
  <c r="C48" i="194" s="1"/>
  <c r="C49" i="194" s="1"/>
  <c r="C50" i="194" s="1"/>
  <c r="C51" i="194" s="1"/>
  <c r="C52" i="194" s="1"/>
  <c r="C53" i="194" s="1"/>
  <c r="C54" i="194" s="1"/>
  <c r="C55" i="194" s="1"/>
  <c r="C56" i="194" s="1"/>
  <c r="C57" i="194" s="1"/>
  <c r="C58" i="194" s="1"/>
  <c r="C59" i="194" s="1"/>
  <c r="C60" i="194" s="1"/>
  <c r="C61" i="194" s="1"/>
  <c r="C62" i="194" s="1"/>
  <c r="C63" i="194" s="1"/>
  <c r="C64" i="194" s="1"/>
  <c r="C65" i="194" s="1"/>
  <c r="C66" i="194" s="1"/>
  <c r="C67" i="194" s="1"/>
  <c r="C68" i="194" s="1"/>
  <c r="C69" i="194" s="1"/>
  <c r="C70" i="194" s="1"/>
  <c r="C71" i="194" s="1"/>
  <c r="C72" i="194" s="1"/>
  <c r="C73" i="194" s="1"/>
  <c r="C74" i="194" s="1"/>
  <c r="C75" i="194" s="1"/>
  <c r="C76" i="194" s="1"/>
  <c r="C39" i="194"/>
  <c r="C38" i="194"/>
  <c r="C37" i="194"/>
  <c r="C36" i="194"/>
  <c r="C35" i="194"/>
  <c r="C34" i="194"/>
  <c r="C33" i="194"/>
  <c r="C32" i="194"/>
  <c r="C31" i="194"/>
  <c r="C30" i="194"/>
  <c r="C18" i="194"/>
  <c r="C19" i="194" s="1"/>
  <c r="C20" i="194" s="1"/>
  <c r="C21" i="194" s="1"/>
  <c r="C22" i="194" s="1"/>
  <c r="C23" i="194" s="1"/>
  <c r="C24" i="194" s="1"/>
  <c r="C25" i="194" s="1"/>
  <c r="C26" i="194" s="1"/>
  <c r="C27" i="194" s="1"/>
  <c r="C28" i="194" s="1"/>
  <c r="I11" i="194"/>
  <c r="I12" i="194" s="1"/>
  <c r="I13" i="194" s="1"/>
  <c r="I14" i="194" s="1"/>
  <c r="I15" i="194" s="1"/>
  <c r="I16" i="194" s="1"/>
  <c r="I17" i="194" s="1"/>
  <c r="I18" i="194" s="1"/>
  <c r="I19" i="194" s="1"/>
  <c r="I20" i="194" s="1"/>
  <c r="I21" i="194" s="1"/>
  <c r="I22" i="194" s="1"/>
  <c r="I23" i="194" s="1"/>
  <c r="I24" i="194" s="1"/>
  <c r="I25" i="194" s="1"/>
  <c r="I26" i="194" s="1"/>
  <c r="I27" i="194" s="1"/>
  <c r="I28" i="194" s="1"/>
  <c r="I29" i="194" s="1"/>
  <c r="I30" i="194" s="1"/>
  <c r="I31" i="194" s="1"/>
  <c r="I32" i="194" s="1"/>
  <c r="I33" i="194" s="1"/>
  <c r="I34" i="194" s="1"/>
  <c r="I35" i="194" s="1"/>
  <c r="I36" i="194" s="1"/>
  <c r="I37" i="194" s="1"/>
  <c r="I38" i="194" s="1"/>
  <c r="I39" i="194" s="1"/>
  <c r="I40" i="194" s="1"/>
  <c r="I41" i="194" s="1"/>
  <c r="I42" i="194" s="1"/>
  <c r="I43" i="194" s="1"/>
  <c r="I44" i="194" s="1"/>
  <c r="I45" i="194" s="1"/>
  <c r="I46" i="194" s="1"/>
  <c r="I47" i="194" s="1"/>
  <c r="I48" i="194" s="1"/>
  <c r="I49" i="194" s="1"/>
  <c r="I50" i="194" s="1"/>
  <c r="I51" i="194" s="1"/>
  <c r="I52" i="194" s="1"/>
  <c r="I53" i="194" s="1"/>
  <c r="I54" i="194" s="1"/>
  <c r="I55" i="194" s="1"/>
  <c r="I56" i="194" s="1"/>
  <c r="I57" i="194" s="1"/>
  <c r="I58" i="194" s="1"/>
  <c r="I59" i="194" s="1"/>
  <c r="I60" i="194" s="1"/>
  <c r="I61" i="194" s="1"/>
  <c r="I62" i="194" s="1"/>
  <c r="I63" i="194" s="1"/>
  <c r="I64" i="194" s="1"/>
  <c r="I65" i="194" s="1"/>
  <c r="I66" i="194" s="1"/>
  <c r="I67" i="194" s="1"/>
  <c r="I68" i="194" s="1"/>
  <c r="I69" i="194" s="1"/>
  <c r="I70" i="194" s="1"/>
  <c r="I71" i="194" s="1"/>
  <c r="I72" i="194" s="1"/>
  <c r="I73" i="194" s="1"/>
  <c r="I74" i="194" s="1"/>
  <c r="I75" i="194" s="1"/>
  <c r="I76" i="194" s="1"/>
  <c r="I77" i="194" s="1"/>
  <c r="I78" i="194" s="1"/>
  <c r="I79" i="194" s="1"/>
  <c r="I80" i="194" s="1"/>
  <c r="I81" i="194" s="1"/>
  <c r="I82" i="194" s="1"/>
  <c r="I83" i="194" s="1"/>
  <c r="I84" i="194" s="1"/>
  <c r="I85" i="194" s="1"/>
  <c r="I86" i="194" s="1"/>
  <c r="I87" i="194" s="1"/>
  <c r="I88" i="194" s="1"/>
  <c r="I89" i="194" s="1"/>
  <c r="I90" i="194" s="1"/>
  <c r="I91" i="194" s="1"/>
  <c r="I92" i="194" s="1"/>
  <c r="I93" i="194" s="1"/>
  <c r="I94" i="194" s="1"/>
  <c r="I95" i="194" s="1"/>
  <c r="I96" i="194" s="1"/>
  <c r="I97" i="194" s="1"/>
  <c r="I98" i="194" s="1"/>
  <c r="I99" i="194" s="1"/>
  <c r="I100" i="194" s="1"/>
  <c r="I101" i="194" s="1"/>
  <c r="I102" i="194" s="1"/>
  <c r="I103" i="194" s="1"/>
  <c r="I104" i="194" s="1"/>
  <c r="I105" i="194" s="1"/>
  <c r="I106" i="194" s="1"/>
  <c r="I107" i="194" s="1"/>
  <c r="I108" i="194" s="1"/>
  <c r="I109" i="194" s="1"/>
  <c r="I110" i="194" s="1"/>
  <c r="I111" i="194" s="1"/>
  <c r="I112" i="194" s="1"/>
  <c r="I113" i="194" s="1"/>
  <c r="A11" i="194"/>
  <c r="A12" i="194" s="1"/>
  <c r="A13" i="194" s="1"/>
  <c r="A14" i="194" s="1"/>
  <c r="A15" i="194" s="1"/>
  <c r="A16" i="194" s="1"/>
  <c r="A17" i="194" s="1"/>
  <c r="A18" i="194" s="1"/>
  <c r="A19" i="194" s="1"/>
  <c r="A20" i="194" s="1"/>
  <c r="A21" i="194" s="1"/>
  <c r="A22" i="194" s="1"/>
  <c r="A23" i="194" s="1"/>
  <c r="A24" i="194" s="1"/>
  <c r="A25" i="194" s="1"/>
  <c r="A26" i="194" s="1"/>
  <c r="A27" i="194" s="1"/>
  <c r="A28" i="194" s="1"/>
  <c r="A29" i="194" s="1"/>
  <c r="A30" i="194" s="1"/>
  <c r="A31" i="194" s="1"/>
  <c r="A32" i="194" s="1"/>
  <c r="A33" i="194" s="1"/>
  <c r="A34" i="194" s="1"/>
  <c r="A35" i="194" s="1"/>
  <c r="A36" i="194" s="1"/>
  <c r="A37" i="194" s="1"/>
  <c r="A38" i="194" s="1"/>
  <c r="A39" i="194" s="1"/>
  <c r="A40" i="194" s="1"/>
  <c r="A41" i="194" s="1"/>
  <c r="A42" i="194" s="1"/>
  <c r="A43" i="194" s="1"/>
  <c r="A44" i="194" s="1"/>
  <c r="A45" i="194" s="1"/>
  <c r="A46" i="194" s="1"/>
  <c r="A47" i="194" s="1"/>
  <c r="A48" i="194" s="1"/>
  <c r="A49" i="194" s="1"/>
  <c r="A50" i="194" s="1"/>
  <c r="A51" i="194" s="1"/>
  <c r="A52" i="194" s="1"/>
  <c r="A53" i="194" s="1"/>
  <c r="A54" i="194" s="1"/>
  <c r="A55" i="194" s="1"/>
  <c r="A56" i="194" s="1"/>
  <c r="A57" i="194" s="1"/>
  <c r="A58" i="194" s="1"/>
  <c r="A59" i="194" s="1"/>
  <c r="A60" i="194" s="1"/>
  <c r="A61" i="194" s="1"/>
  <c r="A62" i="194" s="1"/>
  <c r="A63" i="194" s="1"/>
  <c r="A64" i="194" s="1"/>
  <c r="A65" i="194" s="1"/>
  <c r="A66" i="194" s="1"/>
  <c r="A67" i="194" s="1"/>
  <c r="A68" i="194" s="1"/>
  <c r="A69" i="194" s="1"/>
  <c r="A70" i="194" s="1"/>
  <c r="A71" i="194" s="1"/>
  <c r="A72" i="194" s="1"/>
  <c r="A73" i="194" s="1"/>
  <c r="A74" i="194" s="1"/>
  <c r="A75" i="194" s="1"/>
  <c r="A76" i="194" s="1"/>
  <c r="A77" i="194" s="1"/>
  <c r="A78" i="194" s="1"/>
  <c r="A79" i="194" s="1"/>
  <c r="A80" i="194" s="1"/>
  <c r="A81" i="194" s="1"/>
  <c r="A82" i="194" s="1"/>
  <c r="A83" i="194" s="1"/>
  <c r="A84" i="194" s="1"/>
  <c r="A85" i="194" s="1"/>
  <c r="A86" i="194" s="1"/>
  <c r="A87" i="194" s="1"/>
  <c r="A88" i="194" s="1"/>
  <c r="A89" i="194" s="1"/>
  <c r="A90" i="194" s="1"/>
  <c r="A91" i="194" s="1"/>
  <c r="A92" i="194" s="1"/>
  <c r="A93" i="194" s="1"/>
  <c r="A94" i="194" s="1"/>
  <c r="A95" i="194" s="1"/>
  <c r="A96" i="194" s="1"/>
  <c r="A97" i="194" s="1"/>
  <c r="A98" i="194" s="1"/>
  <c r="A99" i="194" s="1"/>
  <c r="A100" i="194" s="1"/>
  <c r="A101" i="194" s="1"/>
  <c r="A102" i="194" s="1"/>
  <c r="A103" i="194" s="1"/>
  <c r="A104" i="194" s="1"/>
  <c r="A105" i="194" s="1"/>
  <c r="A106" i="194" s="1"/>
  <c r="A107" i="194" s="1"/>
  <c r="A108" i="194" s="1"/>
  <c r="A109" i="194" s="1"/>
  <c r="A110" i="194" s="1"/>
  <c r="A111" i="194" s="1"/>
  <c r="A112" i="194" s="1"/>
  <c r="A113" i="194" s="1"/>
  <c r="C82" i="193"/>
  <c r="C14" i="193" s="1"/>
  <c r="C90" i="193"/>
  <c r="C40" i="193" s="1"/>
  <c r="C42" i="193" s="1"/>
  <c r="A67" i="193"/>
  <c r="A68" i="193" s="1"/>
  <c r="A69" i="193" s="1"/>
  <c r="A70" i="193" s="1"/>
  <c r="A71" i="193" s="1"/>
  <c r="A72" i="193" s="1"/>
  <c r="A73" i="193" s="1"/>
  <c r="A74" i="193" s="1"/>
  <c r="A75" i="193" s="1"/>
  <c r="A76" i="193" s="1"/>
  <c r="A77" i="193" s="1"/>
  <c r="A78" i="193" s="1"/>
  <c r="A79" i="193" s="1"/>
  <c r="A80" i="193" s="1"/>
  <c r="A81" i="193" s="1"/>
  <c r="A82" i="193" s="1"/>
  <c r="A83" i="193" s="1"/>
  <c r="A84" i="193" s="1"/>
  <c r="A85" i="193" s="1"/>
  <c r="A86" i="193" s="1"/>
  <c r="A87" i="193" s="1"/>
  <c r="A88" i="193" s="1"/>
  <c r="A89" i="193" s="1"/>
  <c r="A90" i="193" s="1"/>
  <c r="F66" i="193"/>
  <c r="F67" i="193" s="1"/>
  <c r="F68" i="193" s="1"/>
  <c r="F69" i="193" s="1"/>
  <c r="F70" i="193" s="1"/>
  <c r="F71" i="193" s="1"/>
  <c r="F72" i="193" s="1"/>
  <c r="F73" i="193" s="1"/>
  <c r="F74" i="193" s="1"/>
  <c r="F75" i="193" s="1"/>
  <c r="F76" i="193" s="1"/>
  <c r="F77" i="193" s="1"/>
  <c r="F78" i="193" s="1"/>
  <c r="F79" i="193" s="1"/>
  <c r="F80" i="193" s="1"/>
  <c r="F81" i="193" s="1"/>
  <c r="F82" i="193" s="1"/>
  <c r="F83" i="193" s="1"/>
  <c r="F84" i="193" s="1"/>
  <c r="F85" i="193" s="1"/>
  <c r="F86" i="193" s="1"/>
  <c r="F87" i="193" s="1"/>
  <c r="F88" i="193" s="1"/>
  <c r="F89" i="193" s="1"/>
  <c r="F90" i="193" s="1"/>
  <c r="C47" i="193"/>
  <c r="C22" i="193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36" i="193" s="1"/>
  <c r="A37" i="193" s="1"/>
  <c r="A38" i="193" s="1"/>
  <c r="A39" i="193" s="1"/>
  <c r="A40" i="193" s="1"/>
  <c r="A41" i="193" s="1"/>
  <c r="A42" i="193" s="1"/>
  <c r="A43" i="193" s="1"/>
  <c r="A44" i="193" s="1"/>
  <c r="A45" i="193" s="1"/>
  <c r="A46" i="193" s="1"/>
  <c r="A47" i="193" s="1"/>
  <c r="A48" i="193" s="1"/>
  <c r="A49" i="193" s="1"/>
  <c r="F12" i="193"/>
  <c r="F13" i="193" s="1"/>
  <c r="F14" i="193" s="1"/>
  <c r="F15" i="193" s="1"/>
  <c r="F16" i="193" s="1"/>
  <c r="F17" i="193" s="1"/>
  <c r="F18" i="193" s="1"/>
  <c r="F19" i="193" s="1"/>
  <c r="F20" i="193" s="1"/>
  <c r="F21" i="193" s="1"/>
  <c r="F22" i="193" s="1"/>
  <c r="F23" i="193" s="1"/>
  <c r="F24" i="193" s="1"/>
  <c r="F25" i="193" s="1"/>
  <c r="F26" i="193" s="1"/>
  <c r="F27" i="193" s="1"/>
  <c r="F28" i="193" s="1"/>
  <c r="F29" i="193" s="1"/>
  <c r="F30" i="193" s="1"/>
  <c r="F31" i="193" s="1"/>
  <c r="F32" i="193" s="1"/>
  <c r="F33" i="193" s="1"/>
  <c r="F34" i="193" s="1"/>
  <c r="F35" i="193" s="1"/>
  <c r="F36" i="193" s="1"/>
  <c r="F37" i="193" s="1"/>
  <c r="F38" i="193" s="1"/>
  <c r="F39" i="193" s="1"/>
  <c r="F40" i="193" s="1"/>
  <c r="F41" i="193" s="1"/>
  <c r="F42" i="193" s="1"/>
  <c r="F43" i="193" s="1"/>
  <c r="F44" i="193" s="1"/>
  <c r="F45" i="193" s="1"/>
  <c r="F46" i="193" s="1"/>
  <c r="F47" i="193" s="1"/>
  <c r="F48" i="193" s="1"/>
  <c r="F49" i="193" s="1"/>
  <c r="B59" i="193"/>
  <c r="G150" i="192"/>
  <c r="B150" i="192"/>
  <c r="B149" i="192"/>
  <c r="G147" i="192"/>
  <c r="B147" i="192"/>
  <c r="B146" i="192"/>
  <c r="G138" i="192"/>
  <c r="B138" i="192"/>
  <c r="B135" i="192"/>
  <c r="B134" i="192"/>
  <c r="J130" i="192"/>
  <c r="J131" i="192" s="1"/>
  <c r="J132" i="192" s="1"/>
  <c r="J133" i="192" s="1"/>
  <c r="J134" i="192" s="1"/>
  <c r="J135" i="192" s="1"/>
  <c r="J136" i="192" s="1"/>
  <c r="J137" i="192" s="1"/>
  <c r="J138" i="192" s="1"/>
  <c r="J139" i="192" s="1"/>
  <c r="J140" i="192" s="1"/>
  <c r="J141" i="192" s="1"/>
  <c r="J142" i="192" s="1"/>
  <c r="J143" i="192" s="1"/>
  <c r="J144" i="192" s="1"/>
  <c r="J145" i="192" s="1"/>
  <c r="J146" i="192" s="1"/>
  <c r="J147" i="192" s="1"/>
  <c r="J148" i="192" s="1"/>
  <c r="J149" i="192" s="1"/>
  <c r="J150" i="192" s="1"/>
  <c r="J151" i="192" s="1"/>
  <c r="J152" i="192" s="1"/>
  <c r="J153" i="192" s="1"/>
  <c r="J154" i="192" s="1"/>
  <c r="J155" i="192" s="1"/>
  <c r="J156" i="192" s="1"/>
  <c r="J157" i="192" s="1"/>
  <c r="J158" i="192" s="1"/>
  <c r="J159" i="192" s="1"/>
  <c r="A130" i="192"/>
  <c r="A131" i="192" s="1"/>
  <c r="A132" i="192" s="1"/>
  <c r="A133" i="192" s="1"/>
  <c r="A134" i="192" s="1"/>
  <c r="A135" i="192" s="1"/>
  <c r="A136" i="192" s="1"/>
  <c r="A137" i="192" s="1"/>
  <c r="A138" i="192" s="1"/>
  <c r="A139" i="192" s="1"/>
  <c r="A140" i="192" s="1"/>
  <c r="A141" i="192" s="1"/>
  <c r="A142" i="192" s="1"/>
  <c r="A143" i="192" s="1"/>
  <c r="A144" i="192" s="1"/>
  <c r="A145" i="192" s="1"/>
  <c r="A146" i="192" s="1"/>
  <c r="A147" i="192" s="1"/>
  <c r="A148" i="192" s="1"/>
  <c r="A149" i="192" s="1"/>
  <c r="A150" i="192" s="1"/>
  <c r="A151" i="192" s="1"/>
  <c r="A152" i="192" s="1"/>
  <c r="A153" i="192" s="1"/>
  <c r="A154" i="192" s="1"/>
  <c r="A155" i="192" s="1"/>
  <c r="A156" i="192" s="1"/>
  <c r="A157" i="192" s="1"/>
  <c r="A158" i="192" s="1"/>
  <c r="A159" i="192" s="1"/>
  <c r="B162" i="192" s="1"/>
  <c r="G101" i="192"/>
  <c r="J84" i="192"/>
  <c r="J85" i="192" s="1"/>
  <c r="J86" i="192" s="1"/>
  <c r="J87" i="192" s="1"/>
  <c r="J88" i="192" s="1"/>
  <c r="J89" i="192" s="1"/>
  <c r="J90" i="192" s="1"/>
  <c r="J91" i="192" s="1"/>
  <c r="J92" i="192" s="1"/>
  <c r="J93" i="192" s="1"/>
  <c r="J94" i="192" s="1"/>
  <c r="J95" i="192" s="1"/>
  <c r="J96" i="192" s="1"/>
  <c r="J97" i="192" s="1"/>
  <c r="J98" i="192" s="1"/>
  <c r="J99" i="192" s="1"/>
  <c r="J100" i="192" s="1"/>
  <c r="J101" i="192" s="1"/>
  <c r="J102" i="192" s="1"/>
  <c r="J103" i="192" s="1"/>
  <c r="J104" i="192" s="1"/>
  <c r="J105" i="192" s="1"/>
  <c r="J106" i="192" s="1"/>
  <c r="J107" i="192" s="1"/>
  <c r="J108" i="192" s="1"/>
  <c r="J109" i="192" s="1"/>
  <c r="J110" i="192" s="1"/>
  <c r="J111" i="192" s="1"/>
  <c r="J112" i="192" s="1"/>
  <c r="J113" i="192" s="1"/>
  <c r="A84" i="192"/>
  <c r="A85" i="192" s="1"/>
  <c r="A86" i="192" s="1"/>
  <c r="A87" i="192" s="1"/>
  <c r="A88" i="192" s="1"/>
  <c r="A89" i="192" s="1"/>
  <c r="A90" i="192" s="1"/>
  <c r="A91" i="192" s="1"/>
  <c r="A92" i="192" s="1"/>
  <c r="A93" i="192" s="1"/>
  <c r="A94" i="192" s="1"/>
  <c r="A95" i="192" s="1"/>
  <c r="A96" i="192" s="1"/>
  <c r="A97" i="192" s="1"/>
  <c r="A98" i="192" s="1"/>
  <c r="A99" i="192" s="1"/>
  <c r="A100" i="192" s="1"/>
  <c r="A101" i="192" s="1"/>
  <c r="A102" i="192" s="1"/>
  <c r="A103" i="192" s="1"/>
  <c r="A104" i="192" s="1"/>
  <c r="A105" i="192" s="1"/>
  <c r="A106" i="192" s="1"/>
  <c r="A107" i="192" s="1"/>
  <c r="A108" i="192" s="1"/>
  <c r="A109" i="192" s="1"/>
  <c r="A110" i="192" s="1"/>
  <c r="A111" i="192" s="1"/>
  <c r="A112" i="192" s="1"/>
  <c r="A113" i="192" s="1"/>
  <c r="E63" i="192"/>
  <c r="C62" i="192"/>
  <c r="E50" i="192"/>
  <c r="C49" i="192"/>
  <c r="G37" i="192"/>
  <c r="G40" i="192" s="1"/>
  <c r="C63" i="192" s="1"/>
  <c r="G33" i="192"/>
  <c r="E62" i="192" s="1"/>
  <c r="G26" i="192"/>
  <c r="G28" i="192" s="1"/>
  <c r="G18" i="192"/>
  <c r="C61" i="192" s="1"/>
  <c r="A13" i="192"/>
  <c r="A14" i="192" s="1"/>
  <c r="A15" i="192" s="1"/>
  <c r="A16" i="192" s="1"/>
  <c r="A17" i="192" s="1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J12" i="192"/>
  <c r="J13" i="192" s="1"/>
  <c r="J14" i="192" s="1"/>
  <c r="J15" i="192" s="1"/>
  <c r="J16" i="192" s="1"/>
  <c r="J17" i="192" s="1"/>
  <c r="J18" i="192" s="1"/>
  <c r="J19" i="192" s="1"/>
  <c r="J20" i="192" s="1"/>
  <c r="J21" i="192" s="1"/>
  <c r="J22" i="192" s="1"/>
  <c r="J23" i="192" s="1"/>
  <c r="J24" i="192" s="1"/>
  <c r="J25" i="192" s="1"/>
  <c r="J26" i="192" s="1"/>
  <c r="J27" i="192" s="1"/>
  <c r="J28" i="192" s="1"/>
  <c r="J29" i="192" s="1"/>
  <c r="J30" i="192" s="1"/>
  <c r="J31" i="192" s="1"/>
  <c r="J32" i="192" s="1"/>
  <c r="J33" i="192" s="1"/>
  <c r="J34" i="192" s="1"/>
  <c r="J35" i="192" s="1"/>
  <c r="J36" i="192" s="1"/>
  <c r="J37" i="192" s="1"/>
  <c r="J38" i="192" s="1"/>
  <c r="J39" i="192" s="1"/>
  <c r="J40" i="192" s="1"/>
  <c r="J41" i="192" s="1"/>
  <c r="J42" i="192" s="1"/>
  <c r="J43" i="192" s="1"/>
  <c r="J44" i="192" s="1"/>
  <c r="J45" i="192" s="1"/>
  <c r="J46" i="192" s="1"/>
  <c r="J47" i="192" s="1"/>
  <c r="J48" i="192" s="1"/>
  <c r="J49" i="192" s="1"/>
  <c r="J50" i="192" s="1"/>
  <c r="J51" i="192" s="1"/>
  <c r="J52" i="192" s="1"/>
  <c r="J53" i="192" s="1"/>
  <c r="J54" i="192" s="1"/>
  <c r="J55" i="192" s="1"/>
  <c r="J56" i="192" s="1"/>
  <c r="J57" i="192" s="1"/>
  <c r="J58" i="192" s="1"/>
  <c r="J59" i="192" s="1"/>
  <c r="J60" i="192" s="1"/>
  <c r="J61" i="192" s="1"/>
  <c r="J62" i="192" s="1"/>
  <c r="J63" i="192" s="1"/>
  <c r="J64" i="192" s="1"/>
  <c r="J65" i="192" s="1"/>
  <c r="J66" i="192" s="1"/>
  <c r="B123" i="192"/>
  <c r="G15" i="190"/>
  <c r="E27" i="190"/>
  <c r="A12" i="190"/>
  <c r="A13" i="190" s="1"/>
  <c r="A14" i="190" s="1"/>
  <c r="A15" i="190" s="1"/>
  <c r="A16" i="190" s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J11" i="190"/>
  <c r="J12" i="190" s="1"/>
  <c r="J13" i="190" s="1"/>
  <c r="J14" i="190" s="1"/>
  <c r="J15" i="190" s="1"/>
  <c r="J16" i="190" s="1"/>
  <c r="J17" i="190" s="1"/>
  <c r="J18" i="190" s="1"/>
  <c r="J19" i="190" s="1"/>
  <c r="J20" i="190" s="1"/>
  <c r="J21" i="190" s="1"/>
  <c r="J22" i="190" s="1"/>
  <c r="J23" i="190" s="1"/>
  <c r="J24" i="190" s="1"/>
  <c r="J25" i="190" s="1"/>
  <c r="J26" i="190" s="1"/>
  <c r="J27" i="190" s="1"/>
  <c r="J28" i="190" s="1"/>
  <c r="J29" i="190" s="1"/>
  <c r="H27" i="185"/>
  <c r="H31" i="185" s="1"/>
  <c r="F41" i="199" s="1"/>
  <c r="F45" i="199" s="1"/>
  <c r="F47" i="199" s="1"/>
  <c r="F49" i="199" s="1"/>
  <c r="E50" i="185"/>
  <c r="F29" i="185"/>
  <c r="J29" i="185" s="1"/>
  <c r="D27" i="185"/>
  <c r="E25" i="185"/>
  <c r="F25" i="185" s="1"/>
  <c r="J25" i="185" s="1"/>
  <c r="F24" i="185"/>
  <c r="J24" i="185" s="1"/>
  <c r="E23" i="185"/>
  <c r="F23" i="185" s="1"/>
  <c r="J23" i="185" s="1"/>
  <c r="E22" i="185"/>
  <c r="F22" i="185" s="1"/>
  <c r="J22" i="185" s="1"/>
  <c r="F21" i="185"/>
  <c r="J21" i="185" s="1"/>
  <c r="E20" i="185"/>
  <c r="F20" i="185" s="1"/>
  <c r="J20" i="185" s="1"/>
  <c r="E19" i="185"/>
  <c r="F19" i="185" s="1"/>
  <c r="J19" i="185" s="1"/>
  <c r="E18" i="185"/>
  <c r="F18" i="185" s="1"/>
  <c r="J18" i="185" s="1"/>
  <c r="E17" i="185"/>
  <c r="F17" i="185" s="1"/>
  <c r="J17" i="185" s="1"/>
  <c r="F16" i="185"/>
  <c r="J16" i="185" s="1"/>
  <c r="F15" i="185"/>
  <c r="J15" i="185" s="1"/>
  <c r="F14" i="185"/>
  <c r="J14" i="185" s="1"/>
  <c r="E13" i="185"/>
  <c r="F13" i="185" s="1"/>
  <c r="J13" i="185" s="1"/>
  <c r="A13" i="185"/>
  <c r="A14" i="185" s="1"/>
  <c r="A15" i="185" s="1"/>
  <c r="A16" i="185" s="1"/>
  <c r="A17" i="185" s="1"/>
  <c r="A18" i="185" s="1"/>
  <c r="A19" i="185" s="1"/>
  <c r="A20" i="185" s="1"/>
  <c r="A21" i="185" s="1"/>
  <c r="A22" i="185" s="1"/>
  <c r="A23" i="185" s="1"/>
  <c r="A24" i="185" s="1"/>
  <c r="A25" i="185" s="1"/>
  <c r="A26" i="185" s="1"/>
  <c r="A27" i="185" s="1"/>
  <c r="A28" i="185" s="1"/>
  <c r="A29" i="185" s="1"/>
  <c r="A30" i="185" s="1"/>
  <c r="A31" i="185" s="1"/>
  <c r="A32" i="185" s="1"/>
  <c r="A33" i="185" s="1"/>
  <c r="A34" i="185" s="1"/>
  <c r="A35" i="185" s="1"/>
  <c r="A36" i="185" s="1"/>
  <c r="A37" i="185" s="1"/>
  <c r="A38" i="185" s="1"/>
  <c r="A39" i="185" s="1"/>
  <c r="A40" i="185" s="1"/>
  <c r="A41" i="185" s="1"/>
  <c r="A42" i="185" s="1"/>
  <c r="A43" i="185" s="1"/>
  <c r="A44" i="185" s="1"/>
  <c r="A45" i="185" s="1"/>
  <c r="A46" i="185" s="1"/>
  <c r="A47" i="185" s="1"/>
  <c r="A48" i="185" s="1"/>
  <c r="A49" i="185" s="1"/>
  <c r="A50" i="185" s="1"/>
  <c r="A51" i="185" s="1"/>
  <c r="A52" i="185" s="1"/>
  <c r="A53" i="185" s="1"/>
  <c r="A54" i="185" s="1"/>
  <c r="A55" i="185" s="1"/>
  <c r="A56" i="185" s="1"/>
  <c r="A57" i="185" s="1"/>
  <c r="A58" i="185" s="1"/>
  <c r="A59" i="185" s="1"/>
  <c r="L12" i="185"/>
  <c r="L13" i="185" s="1"/>
  <c r="L14" i="185" s="1"/>
  <c r="L15" i="185" s="1"/>
  <c r="L16" i="185" s="1"/>
  <c r="L17" i="185" s="1"/>
  <c r="L18" i="185" s="1"/>
  <c r="L19" i="185" s="1"/>
  <c r="L20" i="185" s="1"/>
  <c r="L21" i="185" s="1"/>
  <c r="L22" i="185" s="1"/>
  <c r="L23" i="185" s="1"/>
  <c r="L24" i="185" s="1"/>
  <c r="L25" i="185" s="1"/>
  <c r="L26" i="185" s="1"/>
  <c r="L27" i="185" s="1"/>
  <c r="L28" i="185" s="1"/>
  <c r="L29" i="185" s="1"/>
  <c r="L30" i="185" s="1"/>
  <c r="L31" i="185" s="1"/>
  <c r="L32" i="185" s="1"/>
  <c r="L33" i="185" s="1"/>
  <c r="L34" i="185" s="1"/>
  <c r="L35" i="185" s="1"/>
  <c r="L36" i="185" s="1"/>
  <c r="L37" i="185" s="1"/>
  <c r="L38" i="185" s="1"/>
  <c r="L39" i="185" s="1"/>
  <c r="L40" i="185" s="1"/>
  <c r="L41" i="185" s="1"/>
  <c r="L42" i="185" s="1"/>
  <c r="L43" i="185" s="1"/>
  <c r="L44" i="185" s="1"/>
  <c r="L45" i="185" s="1"/>
  <c r="L46" i="185" s="1"/>
  <c r="L47" i="185" s="1"/>
  <c r="L48" i="185" s="1"/>
  <c r="L49" i="185" s="1"/>
  <c r="L50" i="185" s="1"/>
  <c r="L51" i="185" s="1"/>
  <c r="L52" i="185" s="1"/>
  <c r="L53" i="185" s="1"/>
  <c r="L54" i="185" s="1"/>
  <c r="L55" i="185" s="1"/>
  <c r="L56" i="185" s="1"/>
  <c r="L57" i="185" s="1"/>
  <c r="L58" i="185" s="1"/>
  <c r="L59" i="185" s="1"/>
  <c r="F12" i="185"/>
  <c r="J12" i="185" s="1"/>
  <c r="E23" i="190" l="1"/>
  <c r="E70" i="205"/>
  <c r="E72" i="205" s="1"/>
  <c r="E16" i="205" s="1"/>
  <c r="C83" i="193"/>
  <c r="C15" i="193" s="1"/>
  <c r="F42" i="183"/>
  <c r="F43" i="183" s="1"/>
  <c r="C84" i="193"/>
  <c r="C16" i="193" s="1"/>
  <c r="C78" i="193"/>
  <c r="C71" i="193"/>
  <c r="C81" i="193"/>
  <c r="E61" i="192"/>
  <c r="E48" i="192"/>
  <c r="A57" i="192"/>
  <c r="A58" i="192" s="1"/>
  <c r="A59" i="192" s="1"/>
  <c r="A60" i="192" s="1"/>
  <c r="A61" i="192" s="1"/>
  <c r="A62" i="192" s="1"/>
  <c r="A63" i="192" s="1"/>
  <c r="A64" i="192" s="1"/>
  <c r="A65" i="192" s="1"/>
  <c r="A66" i="192" s="1"/>
  <c r="B70" i="192" s="1"/>
  <c r="C64" i="192"/>
  <c r="C48" i="192"/>
  <c r="E49" i="192"/>
  <c r="C50" i="192"/>
  <c r="B77" i="192"/>
  <c r="G19" i="190"/>
  <c r="D31" i="185"/>
  <c r="J27" i="185"/>
  <c r="J31" i="185" s="1"/>
  <c r="F27" i="185"/>
  <c r="F31" i="185" s="1"/>
  <c r="E27" i="185"/>
  <c r="E31" i="185" s="1"/>
  <c r="F27" i="199" l="1"/>
  <c r="F28" i="183"/>
  <c r="C85" i="193"/>
  <c r="C13" i="193"/>
  <c r="C17" i="193" s="1"/>
  <c r="C51" i="192"/>
  <c r="D62" i="192" l="1"/>
  <c r="G62" i="192" s="1"/>
  <c r="D49" i="192"/>
  <c r="G49" i="192" s="1"/>
  <c r="D61" i="192"/>
  <c r="D63" i="192"/>
  <c r="G63" i="192" s="1"/>
  <c r="D48" i="192"/>
  <c r="D50" i="192"/>
  <c r="G50" i="192" s="1"/>
  <c r="G53" i="192" l="1"/>
  <c r="G88" i="192" s="1"/>
  <c r="G66" i="192"/>
  <c r="G134" i="192" s="1"/>
  <c r="G100" i="192"/>
  <c r="G146" i="192"/>
  <c r="D51" i="192"/>
  <c r="G48" i="192"/>
  <c r="G51" i="192" s="1"/>
  <c r="G111" i="192" s="1"/>
  <c r="G61" i="192"/>
  <c r="G64" i="192" s="1"/>
  <c r="G157" i="192" s="1"/>
  <c r="D64" i="192"/>
  <c r="E138" i="205" l="1"/>
  <c r="E139" i="161"/>
  <c r="F58" i="183"/>
  <c r="F66" i="183" s="1"/>
  <c r="F56" i="183"/>
  <c r="F45" i="183"/>
  <c r="F47" i="183" s="1"/>
  <c r="A13" i="183"/>
  <c r="A14" i="183" s="1"/>
  <c r="A15" i="183" s="1"/>
  <c r="A16" i="183" s="1"/>
  <c r="A17" i="183" s="1"/>
  <c r="A18" i="183" s="1"/>
  <c r="A19" i="183" s="1"/>
  <c r="A20" i="183" s="1"/>
  <c r="A21" i="183" s="1"/>
  <c r="A22" i="183" s="1"/>
  <c r="A23" i="183" s="1"/>
  <c r="A24" i="183" s="1"/>
  <c r="A25" i="183" s="1"/>
  <c r="A26" i="183" s="1"/>
  <c r="I12" i="183"/>
  <c r="I13" i="183" s="1"/>
  <c r="I14" i="183" s="1"/>
  <c r="I15" i="183" s="1"/>
  <c r="I16" i="183" s="1"/>
  <c r="I17" i="183" s="1"/>
  <c r="I18" i="183" s="1"/>
  <c r="I19" i="183" s="1"/>
  <c r="I20" i="183" s="1"/>
  <c r="I21" i="183" s="1"/>
  <c r="I22" i="183" s="1"/>
  <c r="I23" i="183" s="1"/>
  <c r="I24" i="183" s="1"/>
  <c r="I25" i="183" s="1"/>
  <c r="I26" i="183" s="1"/>
  <c r="C27" i="193" l="1"/>
  <c r="F68" i="183"/>
  <c r="F48" i="183" s="1"/>
  <c r="F49" i="183" s="1"/>
  <c r="I27" i="183"/>
  <c r="I28" i="183" s="1"/>
  <c r="I29" i="183" s="1"/>
  <c r="I30" i="183" s="1"/>
  <c r="I31" i="183" s="1"/>
  <c r="I32" i="183" s="1"/>
  <c r="I33" i="183" s="1"/>
  <c r="I34" i="183" s="1"/>
  <c r="I35" i="183" s="1"/>
  <c r="I36" i="183" s="1"/>
  <c r="I37" i="183" s="1"/>
  <c r="I38" i="183" s="1"/>
  <c r="I39" i="183" s="1"/>
  <c r="I40" i="183" s="1"/>
  <c r="I41" i="183" s="1"/>
  <c r="A27" i="183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I42" i="183" l="1"/>
  <c r="I43" i="183" s="1"/>
  <c r="I44" i="183" s="1"/>
  <c r="I45" i="183" s="1"/>
  <c r="I46" i="183" s="1"/>
  <c r="I47" i="183" s="1"/>
  <c r="I48" i="183" s="1"/>
  <c r="I49" i="183" s="1"/>
  <c r="I50" i="183" s="1"/>
  <c r="I51" i="183" s="1"/>
  <c r="I52" i="183" s="1"/>
  <c r="I53" i="183" s="1"/>
  <c r="I54" i="183" s="1"/>
  <c r="I55" i="183" s="1"/>
  <c r="I56" i="183" s="1"/>
  <c r="I57" i="183" s="1"/>
  <c r="I58" i="183" s="1"/>
  <c r="I59" i="183" s="1"/>
  <c r="I60" i="183" s="1"/>
  <c r="I61" i="183" s="1"/>
  <c r="I62" i="183" s="1"/>
  <c r="I63" i="183" s="1"/>
  <c r="I64" i="183" s="1"/>
  <c r="I65" i="183" s="1"/>
  <c r="I66" i="183" s="1"/>
  <c r="I67" i="183" s="1"/>
  <c r="I68" i="183" s="1"/>
  <c r="A42" i="183"/>
  <c r="A43" i="183" s="1"/>
  <c r="A44" i="183" s="1"/>
  <c r="A45" i="183" s="1"/>
  <c r="A46" i="183" s="1"/>
  <c r="A47" i="183" s="1"/>
  <c r="A48" i="183" s="1"/>
  <c r="A49" i="183" s="1"/>
  <c r="A50" i="183" s="1"/>
  <c r="A51" i="183" s="1"/>
  <c r="A52" i="183" s="1"/>
  <c r="A53" i="183" s="1"/>
  <c r="A54" i="183" s="1"/>
  <c r="A55" i="183" s="1"/>
  <c r="A56" i="183" s="1"/>
  <c r="A57" i="183" s="1"/>
  <c r="A58" i="183" s="1"/>
  <c r="A59" i="183" s="1"/>
  <c r="A60" i="183" s="1"/>
  <c r="A61" i="183" s="1"/>
  <c r="A62" i="183" s="1"/>
  <c r="A63" i="183" s="1"/>
  <c r="A64" i="183" s="1"/>
  <c r="A65" i="183" s="1"/>
  <c r="A66" i="183" s="1"/>
  <c r="A67" i="183" s="1"/>
  <c r="A68" i="183" s="1"/>
  <c r="E25" i="190"/>
  <c r="E29" i="190" s="1"/>
  <c r="E71" i="161"/>
  <c r="E86" i="205" l="1"/>
  <c r="E87" i="205" s="1"/>
  <c r="C31" i="204"/>
  <c r="C32" i="204" s="1"/>
  <c r="C36" i="204" s="1"/>
  <c r="G90" i="203" s="1"/>
  <c r="C33" i="193"/>
  <c r="C37" i="193" s="1"/>
  <c r="A12" i="165"/>
  <c r="A13" i="165" s="1"/>
  <c r="A14" i="165" s="1"/>
  <c r="A15" i="165" s="1"/>
  <c r="A16" i="165" s="1"/>
  <c r="A17" i="165" s="1"/>
  <c r="A18" i="165" s="1"/>
  <c r="A19" i="165" s="1"/>
  <c r="A20" i="165" s="1"/>
  <c r="A21" i="165" s="1"/>
  <c r="A22" i="165" s="1"/>
  <c r="A23" i="165" s="1"/>
  <c r="A24" i="165" s="1"/>
  <c r="G11" i="165"/>
  <c r="G12" i="165" s="1"/>
  <c r="G13" i="165" s="1"/>
  <c r="G14" i="165" s="1"/>
  <c r="G15" i="165" s="1"/>
  <c r="G16" i="165" s="1"/>
  <c r="G17" i="165" s="1"/>
  <c r="G18" i="165" s="1"/>
  <c r="G19" i="165" s="1"/>
  <c r="G20" i="165" s="1"/>
  <c r="G21" i="165" s="1"/>
  <c r="G22" i="165" s="1"/>
  <c r="G23" i="165" s="1"/>
  <c r="G24" i="165" s="1"/>
  <c r="N25" i="163"/>
  <c r="N27" i="163" s="1"/>
  <c r="M25" i="163"/>
  <c r="M27" i="163" s="1"/>
  <c r="L25" i="163"/>
  <c r="L27" i="163" s="1"/>
  <c r="K25" i="163"/>
  <c r="K27" i="163" s="1"/>
  <c r="J25" i="163"/>
  <c r="J27" i="163" s="1"/>
  <c r="I25" i="163"/>
  <c r="I27" i="163" s="1"/>
  <c r="H25" i="163"/>
  <c r="H27" i="163" s="1"/>
  <c r="G25" i="163"/>
  <c r="G27" i="163" s="1"/>
  <c r="F25" i="163"/>
  <c r="F27" i="163" s="1"/>
  <c r="E25" i="163"/>
  <c r="E27" i="163" s="1"/>
  <c r="D25" i="163"/>
  <c r="D27" i="163" s="1"/>
  <c r="C25" i="163"/>
  <c r="O24" i="163"/>
  <c r="O23" i="163"/>
  <c r="O21" i="163"/>
  <c r="O20" i="163"/>
  <c r="O18" i="163"/>
  <c r="O17" i="163"/>
  <c r="O14" i="163"/>
  <c r="A13" i="163"/>
  <c r="A14" i="163" s="1"/>
  <c r="A15" i="163" s="1"/>
  <c r="A16" i="163" s="1"/>
  <c r="A17" i="163" s="1"/>
  <c r="A18" i="163" s="1"/>
  <c r="A19" i="163" s="1"/>
  <c r="A20" i="163" s="1"/>
  <c r="A21" i="163" s="1"/>
  <c r="A22" i="163" s="1"/>
  <c r="A23" i="163" s="1"/>
  <c r="A24" i="163" s="1"/>
  <c r="A25" i="163" s="1"/>
  <c r="A26" i="163" s="1"/>
  <c r="A27" i="163" s="1"/>
  <c r="A28" i="163" s="1"/>
  <c r="A29" i="163" s="1"/>
  <c r="A30" i="163" s="1"/>
  <c r="A31" i="163" s="1"/>
  <c r="R12" i="163"/>
  <c r="R13" i="163" s="1"/>
  <c r="R14" i="163" s="1"/>
  <c r="R15" i="163" s="1"/>
  <c r="R16" i="163" s="1"/>
  <c r="R17" i="163" s="1"/>
  <c r="R18" i="163" s="1"/>
  <c r="R19" i="163" s="1"/>
  <c r="R20" i="163" s="1"/>
  <c r="R21" i="163" s="1"/>
  <c r="R22" i="163" s="1"/>
  <c r="R23" i="163" s="1"/>
  <c r="R24" i="163" s="1"/>
  <c r="R25" i="163" s="1"/>
  <c r="R26" i="163" s="1"/>
  <c r="R27" i="163" s="1"/>
  <c r="R28" i="163" s="1"/>
  <c r="R29" i="163" s="1"/>
  <c r="R30" i="163" s="1"/>
  <c r="R31" i="163" s="1"/>
  <c r="R32" i="163" s="1"/>
  <c r="R33" i="163" s="1"/>
  <c r="R34" i="163" s="1"/>
  <c r="R35" i="163" s="1"/>
  <c r="R36" i="163" s="1"/>
  <c r="R37" i="163" s="1"/>
  <c r="R38" i="163" s="1"/>
  <c r="R39" i="163" s="1"/>
  <c r="R40" i="163" s="1"/>
  <c r="R41" i="163" s="1"/>
  <c r="R42" i="163" s="1"/>
  <c r="A110" i="161"/>
  <c r="A111" i="161" s="1"/>
  <c r="A112" i="161" s="1"/>
  <c r="A113" i="161" s="1"/>
  <c r="A114" i="161" s="1"/>
  <c r="A115" i="161" s="1"/>
  <c r="A116" i="161" s="1"/>
  <c r="A117" i="161" s="1"/>
  <c r="A118" i="161" s="1"/>
  <c r="A119" i="161" s="1"/>
  <c r="A120" i="161" s="1"/>
  <c r="A121" i="161" s="1"/>
  <c r="A122" i="161" s="1"/>
  <c r="A123" i="161" s="1"/>
  <c r="A124" i="161" s="1"/>
  <c r="A125" i="161" s="1"/>
  <c r="A126" i="161" s="1"/>
  <c r="A127" i="161" s="1"/>
  <c r="A128" i="161" s="1"/>
  <c r="A129" i="161" s="1"/>
  <c r="A130" i="161" s="1"/>
  <c r="A131" i="161" s="1"/>
  <c r="A132" i="161" s="1"/>
  <c r="A133" i="161" s="1"/>
  <c r="A134" i="161" s="1"/>
  <c r="A135" i="161" s="1"/>
  <c r="A136" i="161" s="1"/>
  <c r="A137" i="161" s="1"/>
  <c r="A138" i="161" s="1"/>
  <c r="A139" i="161" s="1"/>
  <c r="A140" i="161" s="1"/>
  <c r="A141" i="161" s="1"/>
  <c r="A142" i="161" s="1"/>
  <c r="A143" i="161" s="1"/>
  <c r="A144" i="161" s="1"/>
  <c r="A145" i="161" s="1"/>
  <c r="A146" i="161" s="1"/>
  <c r="A147" i="161" s="1"/>
  <c r="A148" i="161" s="1"/>
  <c r="A149" i="161" s="1"/>
  <c r="A150" i="161" s="1"/>
  <c r="A151" i="161" s="1"/>
  <c r="A152" i="161" s="1"/>
  <c r="A153" i="161" s="1"/>
  <c r="A154" i="161" s="1"/>
  <c r="A155" i="161" s="1"/>
  <c r="A156" i="161" s="1"/>
  <c r="A157" i="161" s="1"/>
  <c r="A158" i="161" s="1"/>
  <c r="A159" i="161" s="1"/>
  <c r="A160" i="161" s="1"/>
  <c r="A161" i="161" s="1"/>
  <c r="A162" i="161" s="1"/>
  <c r="A163" i="161" s="1"/>
  <c r="A164" i="161" s="1"/>
  <c r="A165" i="161" s="1"/>
  <c r="A166" i="161" s="1"/>
  <c r="H109" i="161"/>
  <c r="H110" i="161" s="1"/>
  <c r="H111" i="161" s="1"/>
  <c r="H112" i="161" s="1"/>
  <c r="H113" i="161" s="1"/>
  <c r="H114" i="161" s="1"/>
  <c r="H115" i="161" s="1"/>
  <c r="H116" i="161" s="1"/>
  <c r="H117" i="161" s="1"/>
  <c r="H118" i="161" s="1"/>
  <c r="H119" i="161" s="1"/>
  <c r="H120" i="161" s="1"/>
  <c r="H121" i="161" s="1"/>
  <c r="H122" i="161" s="1"/>
  <c r="H123" i="161" s="1"/>
  <c r="H124" i="161" s="1"/>
  <c r="H125" i="161" s="1"/>
  <c r="H126" i="161" s="1"/>
  <c r="H127" i="161" s="1"/>
  <c r="H128" i="161" s="1"/>
  <c r="H129" i="161" s="1"/>
  <c r="H130" i="161" s="1"/>
  <c r="H131" i="161" s="1"/>
  <c r="H132" i="161" s="1"/>
  <c r="H133" i="161" s="1"/>
  <c r="H134" i="161" s="1"/>
  <c r="H135" i="161" s="1"/>
  <c r="H136" i="161" s="1"/>
  <c r="H137" i="161" s="1"/>
  <c r="H138" i="161" s="1"/>
  <c r="H139" i="161" s="1"/>
  <c r="H140" i="161" s="1"/>
  <c r="H141" i="161" s="1"/>
  <c r="H142" i="161" s="1"/>
  <c r="H143" i="161" s="1"/>
  <c r="H144" i="161" s="1"/>
  <c r="H145" i="161" s="1"/>
  <c r="H146" i="161" s="1"/>
  <c r="H147" i="161" s="1"/>
  <c r="H148" i="161" s="1"/>
  <c r="H149" i="161" s="1"/>
  <c r="H150" i="161" s="1"/>
  <c r="H151" i="161" s="1"/>
  <c r="H152" i="161" s="1"/>
  <c r="H153" i="161" s="1"/>
  <c r="H154" i="161" s="1"/>
  <c r="H155" i="161" s="1"/>
  <c r="H156" i="161" s="1"/>
  <c r="H157" i="161" s="1"/>
  <c r="H158" i="161" s="1"/>
  <c r="H159" i="161" s="1"/>
  <c r="H160" i="161" s="1"/>
  <c r="H161" i="161" s="1"/>
  <c r="H162" i="161" s="1"/>
  <c r="H163" i="161" s="1"/>
  <c r="H164" i="161" s="1"/>
  <c r="H165" i="161" s="1"/>
  <c r="H166" i="161" s="1"/>
  <c r="A58" i="161"/>
  <c r="A59" i="161" s="1"/>
  <c r="A60" i="161" s="1"/>
  <c r="A61" i="161" s="1"/>
  <c r="A62" i="161" s="1"/>
  <c r="A63" i="161" s="1"/>
  <c r="A64" i="161" s="1"/>
  <c r="A65" i="161" s="1"/>
  <c r="A66" i="161" s="1"/>
  <c r="A67" i="161" s="1"/>
  <c r="A68" i="161" s="1"/>
  <c r="A69" i="161" s="1"/>
  <c r="A70" i="161" s="1"/>
  <c r="A71" i="161" s="1"/>
  <c r="A72" i="161" s="1"/>
  <c r="A73" i="161" s="1"/>
  <c r="A74" i="161" s="1"/>
  <c r="A75" i="161" s="1"/>
  <c r="A76" i="161" s="1"/>
  <c r="A77" i="161" s="1"/>
  <c r="A78" i="161" s="1"/>
  <c r="A79" i="161" s="1"/>
  <c r="A80" i="161" s="1"/>
  <c r="A81" i="161" s="1"/>
  <c r="A82" i="161" s="1"/>
  <c r="A83" i="161" s="1"/>
  <c r="A84" i="161" s="1"/>
  <c r="A85" i="161" s="1"/>
  <c r="A86" i="161" s="1"/>
  <c r="A87" i="161" s="1"/>
  <c r="A88" i="161" s="1"/>
  <c r="A89" i="161" s="1"/>
  <c r="A90" i="161" s="1"/>
  <c r="A91" i="161" s="1"/>
  <c r="A92" i="161" s="1"/>
  <c r="A93" i="161" s="1"/>
  <c r="A94" i="161" s="1"/>
  <c r="H57" i="161"/>
  <c r="H58" i="161" s="1"/>
  <c r="H59" i="161" s="1"/>
  <c r="H60" i="161" s="1"/>
  <c r="H61" i="161" s="1"/>
  <c r="H62" i="161" s="1"/>
  <c r="H63" i="161" s="1"/>
  <c r="H64" i="161" s="1"/>
  <c r="H65" i="161" s="1"/>
  <c r="H66" i="161" s="1"/>
  <c r="H67" i="161" s="1"/>
  <c r="H68" i="161" s="1"/>
  <c r="H69" i="161" s="1"/>
  <c r="H70" i="161" s="1"/>
  <c r="H71" i="161" s="1"/>
  <c r="H72" i="161" s="1"/>
  <c r="H73" i="161" s="1"/>
  <c r="H74" i="161" s="1"/>
  <c r="H75" i="161" s="1"/>
  <c r="H76" i="161" s="1"/>
  <c r="H77" i="161" s="1"/>
  <c r="H78" i="161" s="1"/>
  <c r="H79" i="161" s="1"/>
  <c r="H80" i="161" s="1"/>
  <c r="H81" i="161" s="1"/>
  <c r="H82" i="161" s="1"/>
  <c r="H83" i="161" s="1"/>
  <c r="H84" i="161" s="1"/>
  <c r="H85" i="161" s="1"/>
  <c r="H86" i="161" s="1"/>
  <c r="H87" i="161" s="1"/>
  <c r="H88" i="161" s="1"/>
  <c r="H89" i="161" s="1"/>
  <c r="H90" i="161" s="1"/>
  <c r="H91" i="161" s="1"/>
  <c r="H92" i="161" s="1"/>
  <c r="H93" i="161" s="1"/>
  <c r="H94" i="161" s="1"/>
  <c r="A13" i="161"/>
  <c r="A14" i="161" s="1"/>
  <c r="A15" i="161" s="1"/>
  <c r="A16" i="161" s="1"/>
  <c r="A17" i="161" s="1"/>
  <c r="A18" i="161" s="1"/>
  <c r="A19" i="161" s="1"/>
  <c r="A20" i="161" s="1"/>
  <c r="A21" i="161" s="1"/>
  <c r="A22" i="161" s="1"/>
  <c r="A23" i="161" s="1"/>
  <c r="A24" i="161" s="1"/>
  <c r="A25" i="161" s="1"/>
  <c r="A26" i="161" s="1"/>
  <c r="A27" i="161" s="1"/>
  <c r="A28" i="161" s="1"/>
  <c r="A29" i="161" s="1"/>
  <c r="A30" i="161" s="1"/>
  <c r="A31" i="161" s="1"/>
  <c r="A32" i="161" s="1"/>
  <c r="A33" i="161" s="1"/>
  <c r="A34" i="161" s="1"/>
  <c r="A35" i="161" s="1"/>
  <c r="A36" i="161" s="1"/>
  <c r="A37" i="161" s="1"/>
  <c r="A38" i="161" s="1"/>
  <c r="A39" i="161" s="1"/>
  <c r="A40" i="161" s="1"/>
  <c r="A41" i="161" s="1"/>
  <c r="A42" i="161" s="1"/>
  <c r="H12" i="161"/>
  <c r="H13" i="161" s="1"/>
  <c r="H14" i="161" s="1"/>
  <c r="H15" i="161" s="1"/>
  <c r="H16" i="161" s="1"/>
  <c r="H17" i="161" s="1"/>
  <c r="H18" i="161" s="1"/>
  <c r="H19" i="161" s="1"/>
  <c r="H20" i="161" s="1"/>
  <c r="H21" i="161" s="1"/>
  <c r="H22" i="161" s="1"/>
  <c r="H23" i="161" s="1"/>
  <c r="H24" i="161" s="1"/>
  <c r="H25" i="161" s="1"/>
  <c r="H26" i="161" s="1"/>
  <c r="H27" i="161" s="1"/>
  <c r="H28" i="161" s="1"/>
  <c r="H29" i="161" s="1"/>
  <c r="H30" i="161" s="1"/>
  <c r="H31" i="161" s="1"/>
  <c r="H32" i="161" s="1"/>
  <c r="H33" i="161" s="1"/>
  <c r="H34" i="161" s="1"/>
  <c r="H35" i="161" s="1"/>
  <c r="H36" i="161" s="1"/>
  <c r="H37" i="161" s="1"/>
  <c r="H38" i="161" s="1"/>
  <c r="H39" i="161" s="1"/>
  <c r="H40" i="161" s="1"/>
  <c r="H41" i="161" s="1"/>
  <c r="H42" i="161" s="1"/>
  <c r="B51" i="161"/>
  <c r="G29" i="157"/>
  <c r="C57" i="157"/>
  <c r="I52" i="157"/>
  <c r="I53" i="157" s="1"/>
  <c r="I54" i="157" s="1"/>
  <c r="I55" i="157" s="1"/>
  <c r="A52" i="157"/>
  <c r="A53" i="157" s="1"/>
  <c r="A54" i="157" s="1"/>
  <c r="A55" i="157" s="1"/>
  <c r="C29" i="157"/>
  <c r="G102" i="192" l="1"/>
  <c r="B103" i="161"/>
  <c r="O25" i="163"/>
  <c r="B50" i="163"/>
  <c r="B49" i="163"/>
  <c r="B48" i="163"/>
  <c r="A32" i="163"/>
  <c r="A33" i="163" s="1"/>
  <c r="A34" i="163" s="1"/>
  <c r="A35" i="163" s="1"/>
  <c r="A36" i="163" s="1"/>
  <c r="A37" i="163" s="1"/>
  <c r="A38" i="163" s="1"/>
  <c r="A39" i="163" s="1"/>
  <c r="A40" i="163" s="1"/>
  <c r="A41" i="163" s="1"/>
  <c r="A42" i="163" s="1"/>
  <c r="C27" i="163"/>
  <c r="O27" i="163" s="1"/>
  <c r="G94" i="192" l="1"/>
  <c r="G103" i="192" s="1"/>
  <c r="G101" i="203"/>
  <c r="G93" i="203"/>
  <c r="G102" i="203" s="1"/>
  <c r="G106" i="192"/>
  <c r="G109" i="192" s="1"/>
  <c r="E136" i="205" s="1"/>
  <c r="G105" i="203" l="1"/>
  <c r="G108" i="203" s="1"/>
  <c r="G112" i="203" s="1"/>
  <c r="G113" i="192"/>
  <c r="E137" i="161"/>
  <c r="C50" i="159"/>
  <c r="C53" i="157" s="1"/>
  <c r="B46" i="159"/>
  <c r="B44" i="159"/>
  <c r="B42" i="159"/>
  <c r="B40" i="159"/>
  <c r="B38" i="159"/>
  <c r="B36" i="159"/>
  <c r="B48" i="159"/>
  <c r="A11" i="159"/>
  <c r="A12" i="159" s="1"/>
  <c r="A13" i="159" s="1"/>
  <c r="A14" i="159" s="1"/>
  <c r="A15" i="159" s="1"/>
  <c r="A16" i="159" s="1"/>
  <c r="A17" i="159" s="1"/>
  <c r="A18" i="159" s="1"/>
  <c r="A19" i="159" s="1"/>
  <c r="A20" i="159" s="1"/>
  <c r="A21" i="159" s="1"/>
  <c r="A22" i="159" s="1"/>
  <c r="A23" i="159" s="1"/>
  <c r="A24" i="159" s="1"/>
  <c r="A25" i="159" s="1"/>
  <c r="A26" i="159" s="1"/>
  <c r="A27" i="159" s="1"/>
  <c r="A28" i="159" s="1"/>
  <c r="A29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A44" i="159" s="1"/>
  <c r="A45" i="159" s="1"/>
  <c r="A46" i="159" s="1"/>
  <c r="A47" i="159" s="1"/>
  <c r="A48" i="159" s="1"/>
  <c r="A49" i="159" s="1"/>
  <c r="A50" i="159" s="1"/>
  <c r="A51" i="159" s="1"/>
  <c r="A52" i="159" s="1"/>
  <c r="A53" i="159" s="1"/>
  <c r="A54" i="159" s="1"/>
  <c r="A55" i="159" s="1"/>
  <c r="A56" i="159" s="1"/>
  <c r="A57" i="159" s="1"/>
  <c r="F10" i="159"/>
  <c r="F11" i="159" s="1"/>
  <c r="F12" i="159" s="1"/>
  <c r="F13" i="159" s="1"/>
  <c r="F14" i="159" s="1"/>
  <c r="F15" i="159" s="1"/>
  <c r="F16" i="159" s="1"/>
  <c r="F17" i="159" s="1"/>
  <c r="F18" i="159" s="1"/>
  <c r="F19" i="159" s="1"/>
  <c r="F20" i="159" s="1"/>
  <c r="F21" i="159" s="1"/>
  <c r="F22" i="159" s="1"/>
  <c r="F23" i="159" s="1"/>
  <c r="F24" i="159" s="1"/>
  <c r="F25" i="159" s="1"/>
  <c r="F26" i="159" s="1"/>
  <c r="F27" i="159" s="1"/>
  <c r="F28" i="159" s="1"/>
  <c r="F29" i="159" s="1"/>
  <c r="F35" i="159" s="1"/>
  <c r="F36" i="159" s="1"/>
  <c r="F37" i="159" s="1"/>
  <c r="F38" i="159" s="1"/>
  <c r="F39" i="159" s="1"/>
  <c r="F40" i="159" s="1"/>
  <c r="F41" i="159" s="1"/>
  <c r="F42" i="159" s="1"/>
  <c r="F43" i="159" s="1"/>
  <c r="F44" i="159" s="1"/>
  <c r="F45" i="159" s="1"/>
  <c r="F46" i="159" s="1"/>
  <c r="F47" i="159" s="1"/>
  <c r="F48" i="159" s="1"/>
  <c r="F49" i="159" s="1"/>
  <c r="F50" i="159" s="1"/>
  <c r="F51" i="159" s="1"/>
  <c r="F52" i="159" s="1"/>
  <c r="F53" i="159" s="1"/>
  <c r="F54" i="159" s="1"/>
  <c r="F55" i="159" s="1"/>
  <c r="F56" i="159" s="1"/>
  <c r="F57" i="159" s="1"/>
  <c r="B59" i="157"/>
  <c r="G57" i="157"/>
  <c r="B51" i="157"/>
  <c r="B49" i="157"/>
  <c r="B47" i="157"/>
  <c r="B45" i="157"/>
  <c r="B43" i="157"/>
  <c r="B41" i="157"/>
  <c r="B39" i="157"/>
  <c r="E35" i="157"/>
  <c r="C35" i="157"/>
  <c r="A14" i="157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I13" i="157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G14" i="158"/>
  <c r="G15" i="158" s="1"/>
  <c r="G16" i="158" s="1"/>
  <c r="G17" i="158" s="1"/>
  <c r="G18" i="158" s="1"/>
  <c r="G19" i="158" s="1"/>
  <c r="G20" i="158" s="1"/>
  <c r="G21" i="158" s="1"/>
  <c r="G13" i="158"/>
  <c r="A13" i="158"/>
  <c r="A14" i="158" s="1"/>
  <c r="A15" i="158" s="1"/>
  <c r="A16" i="158" s="1"/>
  <c r="A17" i="158" s="1"/>
  <c r="A18" i="158" s="1"/>
  <c r="A19" i="158" s="1"/>
  <c r="A20" i="158" s="1"/>
  <c r="A21" i="158" s="1"/>
  <c r="G12" i="158"/>
  <c r="A12" i="158"/>
  <c r="E159" i="205" l="1"/>
  <c r="E161" i="205" s="1"/>
  <c r="E165" i="205" s="1"/>
  <c r="E142" i="205" s="1"/>
  <c r="E144" i="205" s="1"/>
  <c r="E115" i="205" s="1"/>
  <c r="E117" i="205" s="1"/>
  <c r="E121" i="205" s="1"/>
  <c r="E125" i="205" s="1"/>
  <c r="E80" i="205" s="1"/>
  <c r="E20" i="205" s="1"/>
  <c r="E89" i="205"/>
  <c r="E91" i="205" s="1"/>
  <c r="E93" i="205" s="1"/>
  <c r="E28" i="205" s="1"/>
  <c r="E160" i="161"/>
  <c r="E90" i="161"/>
  <c r="I28" i="157"/>
  <c r="I29" i="157" s="1"/>
  <c r="I30" i="157" s="1"/>
  <c r="I31" i="157" s="1"/>
  <c r="I32" i="157" s="1"/>
  <c r="I38" i="157" s="1"/>
  <c r="I39" i="157" s="1"/>
  <c r="I40" i="157" s="1"/>
  <c r="I41" i="157" s="1"/>
  <c r="I42" i="157" s="1"/>
  <c r="I43" i="157" s="1"/>
  <c r="I44" i="157" s="1"/>
  <c r="I45" i="157" s="1"/>
  <c r="I46" i="157" s="1"/>
  <c r="I47" i="157" s="1"/>
  <c r="I48" i="157" s="1"/>
  <c r="I49" i="157" s="1"/>
  <c r="I50" i="157" s="1"/>
  <c r="I51" i="157" s="1"/>
  <c r="I56" i="157" s="1"/>
  <c r="I57" i="157" s="1"/>
  <c r="I58" i="157" s="1"/>
  <c r="I59" i="157" s="1"/>
  <c r="I60" i="157" s="1"/>
  <c r="A26" i="157"/>
  <c r="A27" i="157" s="1"/>
  <c r="E30" i="205" l="1"/>
  <c r="E32" i="205" s="1"/>
  <c r="E34" i="205" s="1"/>
  <c r="E39" i="205" s="1"/>
  <c r="E41" i="205" s="1"/>
  <c r="D12" i="207"/>
  <c r="D21" i="207" s="1"/>
  <c r="D23" i="207" s="1"/>
  <c r="C28" i="206" s="1"/>
  <c r="C12" i="159"/>
  <c r="A28" i="157"/>
  <c r="A29" i="157" s="1"/>
  <c r="A30" i="157" s="1"/>
  <c r="A31" i="157" s="1"/>
  <c r="A32" i="157" s="1"/>
  <c r="A38" i="157" s="1"/>
  <c r="A39" i="157" s="1"/>
  <c r="A40" i="157" s="1"/>
  <c r="A41" i="157" s="1"/>
  <c r="A42" i="157" s="1"/>
  <c r="A43" i="157" s="1"/>
  <c r="A44" i="157" s="1"/>
  <c r="A45" i="157" s="1"/>
  <c r="A46" i="157" s="1"/>
  <c r="A47" i="157" s="1"/>
  <c r="A48" i="157" s="1"/>
  <c r="A49" i="157" s="1"/>
  <c r="A50" i="157" s="1"/>
  <c r="A51" i="157" s="1"/>
  <c r="A56" i="157" s="1"/>
  <c r="A57" i="157" s="1"/>
  <c r="A58" i="157" s="1"/>
  <c r="A59" i="157" s="1"/>
  <c r="A60" i="157" s="1"/>
  <c r="L28" i="206" l="1"/>
  <c r="L30" i="206" s="1"/>
  <c r="J28" i="206"/>
  <c r="J30" i="206" s="1"/>
  <c r="C30" i="206"/>
  <c r="F28" i="206"/>
  <c r="F30" i="206" s="1"/>
  <c r="M28" i="206"/>
  <c r="M30" i="206" s="1"/>
  <c r="K28" i="206"/>
  <c r="K30" i="206" s="1"/>
  <c r="N28" i="206"/>
  <c r="N30" i="206" s="1"/>
  <c r="I28" i="206"/>
  <c r="I30" i="206" s="1"/>
  <c r="G28" i="206"/>
  <c r="G30" i="206" s="1"/>
  <c r="H28" i="206"/>
  <c r="H30" i="206" s="1"/>
  <c r="D28" i="206"/>
  <c r="D30" i="206" s="1"/>
  <c r="E28" i="206"/>
  <c r="E30" i="206" s="1"/>
  <c r="E66" i="161"/>
  <c r="E15" i="161" s="1"/>
  <c r="N35" i="206" l="1"/>
  <c r="O28" i="206"/>
  <c r="O30" i="206" s="1"/>
  <c r="G35" i="206"/>
  <c r="F35" i="206"/>
  <c r="H35" i="206"/>
  <c r="C35" i="206"/>
  <c r="C36" i="206" s="1"/>
  <c r="C38" i="206" s="1"/>
  <c r="E35" i="206"/>
  <c r="E36" i="206" s="1"/>
  <c r="E38" i="206" s="1"/>
  <c r="J35" i="206"/>
  <c r="K35" i="206"/>
  <c r="I35" i="206"/>
  <c r="D35" i="206"/>
  <c r="D36" i="206" s="1"/>
  <c r="D38" i="206" s="1"/>
  <c r="L35" i="206"/>
  <c r="M35" i="206"/>
  <c r="E78" i="161"/>
  <c r="E19" i="161" s="1"/>
  <c r="C40" i="206" l="1"/>
  <c r="D11" i="206" s="1"/>
  <c r="D40" i="206" s="1"/>
  <c r="E11" i="206" s="1"/>
  <c r="E40" i="206" s="1"/>
  <c r="F34" i="206" l="1"/>
  <c r="F36" i="206" s="1"/>
  <c r="F38" i="206" s="1"/>
  <c r="F11" i="206"/>
  <c r="H34" i="206"/>
  <c r="H36" i="206" s="1"/>
  <c r="H38" i="206" s="1"/>
  <c r="G34" i="206"/>
  <c r="G36" i="206" s="1"/>
  <c r="G38" i="206" s="1"/>
  <c r="G148" i="192"/>
  <c r="G140" i="192"/>
  <c r="G149" i="192" s="1"/>
  <c r="F40" i="206" l="1"/>
  <c r="G11" i="206" s="1"/>
  <c r="G40" i="206" s="1"/>
  <c r="H11" i="206" s="1"/>
  <c r="H40" i="206" s="1"/>
  <c r="G152" i="192"/>
  <c r="G155" i="192" s="1"/>
  <c r="G159" i="192" s="1"/>
  <c r="I34" i="206" l="1"/>
  <c r="I36" i="206" s="1"/>
  <c r="I38" i="206" s="1"/>
  <c r="K34" i="206"/>
  <c r="K36" i="206" s="1"/>
  <c r="K38" i="206" s="1"/>
  <c r="J34" i="206"/>
  <c r="J36" i="206" s="1"/>
  <c r="J38" i="206" s="1"/>
  <c r="I11" i="206"/>
  <c r="I40" i="206" s="1"/>
  <c r="J11" i="206" s="1"/>
  <c r="J40" i="206" s="1"/>
  <c r="K11" i="206" s="1"/>
  <c r="K40" i="206" s="1"/>
  <c r="C25" i="157"/>
  <c r="C48" i="159"/>
  <c r="C51" i="157" s="1"/>
  <c r="L11" i="206" l="1"/>
  <c r="N34" i="206"/>
  <c r="N36" i="206" s="1"/>
  <c r="N38" i="206" s="1"/>
  <c r="L34" i="206"/>
  <c r="L36" i="206" s="1"/>
  <c r="L38" i="206" s="1"/>
  <c r="M34" i="206"/>
  <c r="M36" i="206" s="1"/>
  <c r="M38" i="206" s="1"/>
  <c r="O38" i="206" s="1"/>
  <c r="O40" i="206" s="1"/>
  <c r="C18" i="159" s="1"/>
  <c r="G25" i="157"/>
  <c r="L40" i="206" l="1"/>
  <c r="M11" i="206" s="1"/>
  <c r="M40" i="206" s="1"/>
  <c r="N11" i="206" s="1"/>
  <c r="N40" i="206" s="1"/>
  <c r="G51" i="157"/>
  <c r="E114" i="161" l="1"/>
  <c r="E152" i="161" l="1"/>
  <c r="E154" i="161" s="1"/>
  <c r="E135" i="161" s="1"/>
  <c r="E164" i="161"/>
  <c r="E73" i="161" l="1"/>
  <c r="E17" i="161" s="1"/>
  <c r="E88" i="161" l="1"/>
  <c r="E68" i="161" l="1"/>
  <c r="E62" i="161"/>
  <c r="E13" i="161" s="1"/>
  <c r="E92" i="161" l="1"/>
  <c r="E94" i="161" s="1"/>
  <c r="E29" i="161" s="1"/>
  <c r="E162" i="161"/>
  <c r="E166" i="161" s="1"/>
  <c r="E143" i="161" s="1"/>
  <c r="E145" i="161" s="1"/>
  <c r="E116" i="161" s="1"/>
  <c r="E118" i="161" s="1"/>
  <c r="E122" i="161" s="1"/>
  <c r="E126" i="161" s="1"/>
  <c r="E81" i="161" s="1"/>
  <c r="E21" i="161" s="1"/>
  <c r="E31" i="161" s="1"/>
  <c r="E33" i="161" s="1"/>
  <c r="E35" i="161" s="1"/>
  <c r="E40" i="161" s="1"/>
  <c r="E42" i="161" s="1"/>
  <c r="D13" i="165" l="1"/>
  <c r="C38" i="159" l="1"/>
  <c r="C41" i="157" s="1"/>
  <c r="D22" i="165"/>
  <c r="D24" i="165" s="1"/>
  <c r="C36" i="159"/>
  <c r="C13" i="157"/>
  <c r="M31" i="163" l="1"/>
  <c r="E31" i="163"/>
  <c r="L31" i="163"/>
  <c r="D31" i="163"/>
  <c r="K31" i="163"/>
  <c r="J31" i="163"/>
  <c r="I31" i="163"/>
  <c r="H31" i="163"/>
  <c r="G31" i="163"/>
  <c r="N31" i="163"/>
  <c r="F31" i="163"/>
  <c r="C15" i="157"/>
  <c r="G15" i="157" s="1"/>
  <c r="C17" i="157"/>
  <c r="G17" i="157" s="1"/>
  <c r="C40" i="159"/>
  <c r="C43" i="157" s="1"/>
  <c r="G13" i="157"/>
  <c r="C39" i="157"/>
  <c r="G39" i="157" s="1"/>
  <c r="G41" i="157"/>
  <c r="G43" i="157" l="1"/>
  <c r="L36" i="163"/>
  <c r="M36" i="163"/>
  <c r="N36" i="163"/>
  <c r="I36" i="163"/>
  <c r="K36" i="163"/>
  <c r="J36" i="163"/>
  <c r="H36" i="163"/>
  <c r="G36" i="163"/>
  <c r="F36" i="163"/>
  <c r="O29" i="163"/>
  <c r="O31" i="163" s="1"/>
  <c r="C31" i="163"/>
  <c r="D36" i="163" l="1"/>
  <c r="D37" i="163" s="1"/>
  <c r="D39" i="163" s="1"/>
  <c r="C36" i="163"/>
  <c r="C37" i="163" s="1"/>
  <c r="C39" i="163" s="1"/>
  <c r="E36" i="163"/>
  <c r="E37" i="163" s="1"/>
  <c r="E39" i="163" s="1"/>
  <c r="C41" i="163" l="1"/>
  <c r="D12" i="163" s="1"/>
  <c r="D41" i="163" s="1"/>
  <c r="E12" i="163" s="1"/>
  <c r="E41" i="163" s="1"/>
  <c r="H35" i="163" l="1"/>
  <c r="H37" i="163" s="1"/>
  <c r="H39" i="163" s="1"/>
  <c r="F35" i="163"/>
  <c r="F37" i="163" s="1"/>
  <c r="F39" i="163" s="1"/>
  <c r="F12" i="163"/>
  <c r="G35" i="163"/>
  <c r="G37" i="163" s="1"/>
  <c r="G39" i="163" s="1"/>
  <c r="F41" i="163" l="1"/>
  <c r="G12" i="163" s="1"/>
  <c r="G41" i="163" s="1"/>
  <c r="H12" i="163" s="1"/>
  <c r="H41" i="163" s="1"/>
  <c r="J35" i="163" l="1"/>
  <c r="J37" i="163" s="1"/>
  <c r="J39" i="163" s="1"/>
  <c r="I35" i="163"/>
  <c r="I37" i="163" s="1"/>
  <c r="I39" i="163" s="1"/>
  <c r="K35" i="163"/>
  <c r="K37" i="163" s="1"/>
  <c r="K39" i="163" s="1"/>
  <c r="I12" i="163"/>
  <c r="I41" i="163" l="1"/>
  <c r="J12" i="163" s="1"/>
  <c r="J41" i="163" s="1"/>
  <c r="K12" i="163" s="1"/>
  <c r="K41" i="163" s="1"/>
  <c r="L12" i="163" s="1"/>
  <c r="N35" i="163" l="1"/>
  <c r="N37" i="163" s="1"/>
  <c r="N39" i="163" s="1"/>
  <c r="L35" i="163"/>
  <c r="L37" i="163" s="1"/>
  <c r="L39" i="163" s="1"/>
  <c r="L41" i="163" s="1"/>
  <c r="M12" i="163" s="1"/>
  <c r="M35" i="163"/>
  <c r="M37" i="163" s="1"/>
  <c r="M39" i="163" s="1"/>
  <c r="O39" i="163" l="1"/>
  <c r="O41" i="163" s="1"/>
  <c r="M41" i="163"/>
  <c r="N12" i="163" s="1"/>
  <c r="N41" i="163" s="1"/>
  <c r="C21" i="157" l="1"/>
  <c r="C44" i="159"/>
  <c r="C24" i="159"/>
  <c r="C27" i="157" l="1"/>
  <c r="C28" i="159"/>
  <c r="C47" i="157"/>
  <c r="G21" i="157"/>
  <c r="C31" i="157" l="1"/>
  <c r="C52" i="159"/>
  <c r="D17" i="194"/>
  <c r="D13" i="158"/>
  <c r="G47" i="157"/>
  <c r="C55" i="157" l="1"/>
  <c r="C56" i="159"/>
  <c r="C59" i="157" s="1"/>
  <c r="G59" i="157" s="1"/>
  <c r="D18" i="194"/>
  <c r="D19" i="194" s="1"/>
  <c r="D20" i="194" s="1"/>
  <c r="D21" i="194" s="1"/>
  <c r="D22" i="194" s="1"/>
  <c r="D23" i="194" s="1"/>
  <c r="D24" i="194" s="1"/>
  <c r="D25" i="194" s="1"/>
  <c r="D26" i="194" s="1"/>
  <c r="D27" i="194" s="1"/>
  <c r="D28" i="194" s="1"/>
  <c r="G17" i="194"/>
  <c r="F17" i="194"/>
  <c r="H17" i="194" l="1"/>
  <c r="F18" i="194" s="1"/>
  <c r="G18" i="194" l="1"/>
  <c r="H18" i="194" l="1"/>
  <c r="F19" i="194" s="1"/>
  <c r="G19" i="194"/>
  <c r="H19" i="194" s="1"/>
  <c r="F20" i="194" s="1"/>
  <c r="G20" i="194" s="1"/>
  <c r="H20" i="194" s="1"/>
  <c r="F21" i="194" s="1"/>
  <c r="G21" i="194" s="1"/>
  <c r="H21" i="194" s="1"/>
  <c r="F22" i="194" l="1"/>
  <c r="G22" i="194" s="1"/>
  <c r="H22" i="194" l="1"/>
  <c r="F23" i="194" s="1"/>
  <c r="G23" i="194" l="1"/>
  <c r="H23" i="194" s="1"/>
  <c r="F24" i="194"/>
  <c r="G24" i="194" s="1"/>
  <c r="H24" i="194" l="1"/>
  <c r="F25" i="194" s="1"/>
  <c r="G25" i="194" s="1"/>
  <c r="H25" i="194" s="1"/>
  <c r="F26" i="194" s="1"/>
  <c r="G26" i="194" l="1"/>
  <c r="H26" i="194" s="1"/>
  <c r="F27" i="194" l="1"/>
  <c r="G27" i="194" s="1"/>
  <c r="H27" i="194" l="1"/>
  <c r="F28" i="194" l="1"/>
  <c r="G28" i="194" s="1"/>
  <c r="H28" i="194" s="1"/>
  <c r="F29" i="194" l="1"/>
  <c r="G29" i="194" s="1"/>
  <c r="H29" i="194" s="1"/>
  <c r="F30" i="194" l="1"/>
  <c r="G30" i="194" s="1"/>
  <c r="H30" i="194" s="1"/>
  <c r="F31" i="194" l="1"/>
  <c r="G31" i="194" s="1"/>
  <c r="H31" i="194" l="1"/>
  <c r="F32" i="194" l="1"/>
  <c r="G32" i="194" s="1"/>
  <c r="H32" i="194" s="1"/>
  <c r="F33" i="194" s="1"/>
  <c r="G33" i="194" l="1"/>
  <c r="H33" i="194" s="1"/>
  <c r="F34" i="194" s="1"/>
  <c r="G34" i="194" l="1"/>
  <c r="H34" i="194" s="1"/>
  <c r="F35" i="194" s="1"/>
  <c r="G35" i="194" l="1"/>
  <c r="H35" i="194" s="1"/>
  <c r="F36" i="194" l="1"/>
  <c r="G36" i="194" s="1"/>
  <c r="H36" i="194" s="1"/>
  <c r="F37" i="194" l="1"/>
  <c r="G37" i="194" s="1"/>
  <c r="H37" i="194" s="1"/>
  <c r="F38" i="194" l="1"/>
  <c r="G38" i="194" s="1"/>
  <c r="H38" i="194" s="1"/>
  <c r="F39" i="194" s="1"/>
  <c r="G39" i="194" l="1"/>
  <c r="H39" i="194" s="1"/>
  <c r="F40" i="194" l="1"/>
  <c r="G40" i="194" s="1"/>
  <c r="H40" i="194" s="1"/>
  <c r="F41" i="194" l="1"/>
  <c r="G41" i="194" s="1"/>
  <c r="H41" i="194" s="1"/>
  <c r="F42" i="194" s="1"/>
  <c r="G42" i="194" l="1"/>
  <c r="H42" i="194" s="1"/>
  <c r="F43" i="194" s="1"/>
  <c r="G43" i="194" l="1"/>
  <c r="H43" i="194" s="1"/>
  <c r="F44" i="194" l="1"/>
  <c r="G44" i="194" s="1"/>
  <c r="H44" i="194" s="1"/>
  <c r="F45" i="194" l="1"/>
  <c r="G45" i="194" s="1"/>
  <c r="H45" i="194" s="1"/>
  <c r="F46" i="194" l="1"/>
  <c r="G46" i="194" s="1"/>
  <c r="H46" i="194" l="1"/>
  <c r="F47" i="194" s="1"/>
  <c r="G47" i="194" l="1"/>
  <c r="H47" i="194" s="1"/>
  <c r="F48" i="194" l="1"/>
  <c r="G48" i="194" s="1"/>
  <c r="H48" i="194" s="1"/>
  <c r="F49" i="194" l="1"/>
  <c r="G49" i="194" s="1"/>
  <c r="H49" i="194" s="1"/>
  <c r="F50" i="194" l="1"/>
  <c r="G50" i="194" s="1"/>
  <c r="H50" i="194" s="1"/>
  <c r="F51" i="194" s="1"/>
  <c r="G51" i="194" l="1"/>
  <c r="H51" i="194" s="1"/>
  <c r="F52" i="194" l="1"/>
  <c r="G52" i="194" s="1"/>
  <c r="H52" i="194" s="1"/>
  <c r="F53" i="194" l="1"/>
  <c r="G53" i="194" s="1"/>
  <c r="H53" i="194" s="1"/>
  <c r="F54" i="194" s="1"/>
  <c r="G54" i="194" l="1"/>
  <c r="H54" i="194" s="1"/>
  <c r="F55" i="194" l="1"/>
  <c r="G55" i="194" s="1"/>
  <c r="H55" i="194" l="1"/>
  <c r="F56" i="194" l="1"/>
  <c r="G56" i="194" s="1"/>
  <c r="H56" i="194" s="1"/>
  <c r="F57" i="194" l="1"/>
  <c r="G57" i="194" s="1"/>
  <c r="H57" i="194" s="1"/>
  <c r="F58" i="194" l="1"/>
  <c r="G58" i="194" s="1"/>
  <c r="H58" i="194" s="1"/>
  <c r="F59" i="194" l="1"/>
  <c r="G59" i="194" s="1"/>
  <c r="H59" i="194" s="1"/>
  <c r="F60" i="194" s="1"/>
  <c r="G60" i="194" l="1"/>
  <c r="H60" i="194" s="1"/>
  <c r="F61" i="194" l="1"/>
  <c r="G61" i="194" s="1"/>
  <c r="H61" i="194" s="1"/>
  <c r="F62" i="194" l="1"/>
  <c r="G62" i="194" s="1"/>
  <c r="H62" i="194" s="1"/>
  <c r="F63" i="194" s="1"/>
  <c r="G63" i="194" l="1"/>
  <c r="H63" i="194" s="1"/>
  <c r="F64" i="194" s="1"/>
  <c r="G64" i="194" l="1"/>
  <c r="H64" i="194" s="1"/>
  <c r="F65" i="194" s="1"/>
  <c r="G65" i="194" l="1"/>
  <c r="H65" i="194" s="1"/>
  <c r="F66" i="194" s="1"/>
  <c r="G66" i="194" l="1"/>
  <c r="H66" i="194" s="1"/>
  <c r="F67" i="194" s="1"/>
  <c r="G67" i="194" l="1"/>
  <c r="H67" i="194" s="1"/>
  <c r="F68" i="194" s="1"/>
  <c r="G68" i="194" l="1"/>
  <c r="H68" i="194" s="1"/>
  <c r="F69" i="194" l="1"/>
  <c r="G69" i="194" s="1"/>
  <c r="H69" i="194" l="1"/>
  <c r="F70" i="194" s="1"/>
  <c r="G70" i="194" l="1"/>
  <c r="H70" i="194" s="1"/>
  <c r="F71" i="194" l="1"/>
  <c r="G71" i="194" s="1"/>
  <c r="H71" i="194" l="1"/>
  <c r="F72" i="194" l="1"/>
  <c r="G72" i="194" s="1"/>
  <c r="H72" i="194" s="1"/>
  <c r="F73" i="194" l="1"/>
  <c r="G73" i="194" s="1"/>
  <c r="H73" i="194" s="1"/>
  <c r="F74" i="194" l="1"/>
  <c r="G74" i="194" s="1"/>
  <c r="H74" i="194" s="1"/>
  <c r="F75" i="194" s="1"/>
  <c r="G75" i="194" l="1"/>
  <c r="H75" i="194" s="1"/>
  <c r="F76" i="194" l="1"/>
  <c r="G76" i="194" s="1"/>
  <c r="H76" i="194" s="1"/>
  <c r="F77" i="194" s="1"/>
  <c r="G77" i="194" l="1"/>
  <c r="H77" i="194" s="1"/>
  <c r="F78" i="194" l="1"/>
  <c r="G78" i="194" s="1"/>
  <c r="H78" i="194" l="1"/>
  <c r="F79" i="194" l="1"/>
  <c r="G79" i="194" s="1"/>
  <c r="H79" i="194" s="1"/>
  <c r="F80" i="194" l="1"/>
  <c r="G80" i="194" s="1"/>
  <c r="H80" i="194" s="1"/>
  <c r="F81" i="194" s="1"/>
  <c r="G81" i="194" l="1"/>
  <c r="H81" i="194" s="1"/>
  <c r="F82" i="194" l="1"/>
  <c r="G82" i="194" s="1"/>
  <c r="H82" i="194" s="1"/>
  <c r="F83" i="194" l="1"/>
  <c r="G83" i="194" s="1"/>
  <c r="H83" i="194" s="1"/>
  <c r="F84" i="194" l="1"/>
  <c r="G84" i="194" s="1"/>
  <c r="H84" i="194" s="1"/>
  <c r="F85" i="194" l="1"/>
  <c r="G85" i="194" s="1"/>
  <c r="H85" i="194" s="1"/>
  <c r="F86" i="194" s="1"/>
  <c r="G86" i="194" l="1"/>
  <c r="H86" i="194" s="1"/>
  <c r="F87" i="194" l="1"/>
  <c r="G87" i="194" s="1"/>
  <c r="H87" i="194" s="1"/>
  <c r="F88" i="194" l="1"/>
  <c r="G88" i="194" s="1"/>
  <c r="H88" i="194" l="1"/>
  <c r="F89" i="194" l="1"/>
  <c r="G89" i="194" s="1"/>
  <c r="H89" i="194" s="1"/>
  <c r="F90" i="194" l="1"/>
  <c r="G90" i="194" s="1"/>
  <c r="H90" i="194" s="1"/>
  <c r="F91" i="194" l="1"/>
  <c r="G91" i="194" s="1"/>
  <c r="H91" i="194" s="1"/>
  <c r="F92" i="194" l="1"/>
  <c r="G92" i="194" s="1"/>
  <c r="H92" i="194" s="1"/>
  <c r="F93" i="194" l="1"/>
  <c r="G93" i="194" s="1"/>
  <c r="H93" i="194" s="1"/>
  <c r="F94" i="194" l="1"/>
  <c r="G94" i="194" s="1"/>
  <c r="H94" i="194" l="1"/>
  <c r="F95" i="194" l="1"/>
  <c r="G95" i="194" s="1"/>
  <c r="H95" i="194" s="1"/>
  <c r="F96" i="194" l="1"/>
  <c r="G96" i="194" s="1"/>
  <c r="H96" i="194" s="1"/>
  <c r="F97" i="194" l="1"/>
  <c r="G97" i="194" s="1"/>
  <c r="H97" i="194" s="1"/>
  <c r="F98" i="194" l="1"/>
  <c r="G98" i="194" s="1"/>
  <c r="H98" i="194" s="1"/>
  <c r="F99" i="194" l="1"/>
  <c r="G99" i="194" s="1"/>
  <c r="H99" i="194" s="1"/>
  <c r="F100" i="194" l="1"/>
  <c r="G100" i="194" s="1"/>
  <c r="H100" i="194" l="1"/>
  <c r="F101" i="194" l="1"/>
  <c r="G101" i="194" s="1"/>
  <c r="H101" i="194" s="1"/>
  <c r="F102" i="194" l="1"/>
  <c r="G102" i="194" l="1"/>
  <c r="H102" i="194" s="1"/>
  <c r="F103" i="194" s="1"/>
  <c r="G103" i="194" l="1"/>
  <c r="H103" i="194" s="1"/>
  <c r="F104" i="194" l="1"/>
  <c r="G104" i="194" s="1"/>
  <c r="H104" i="194" s="1"/>
  <c r="F105" i="194" l="1"/>
  <c r="G105" i="194" s="1"/>
  <c r="H105" i="194" s="1"/>
  <c r="F106" i="194" l="1"/>
  <c r="G106" i="194" s="1"/>
  <c r="H106" i="194" s="1"/>
  <c r="F107" i="194" l="1"/>
  <c r="G107" i="194" s="1"/>
  <c r="H107" i="194" l="1"/>
  <c r="F108" i="194" s="1"/>
  <c r="G108" i="194" s="1"/>
  <c r="H108" i="194" l="1"/>
  <c r="F109" i="194" s="1"/>
  <c r="G109" i="194" s="1"/>
  <c r="H109" i="194" l="1"/>
  <c r="F110" i="194"/>
  <c r="G110" i="194" s="1"/>
  <c r="H110" i="194" l="1"/>
  <c r="F111" i="194" l="1"/>
  <c r="G111" i="194" s="1"/>
  <c r="H111" i="194" l="1"/>
  <c r="G113" i="194"/>
  <c r="F112" i="194"/>
  <c r="G112" i="194" s="1"/>
  <c r="H112" i="194" l="1"/>
  <c r="D15" i="158"/>
  <c r="D17" i="158" s="1"/>
  <c r="D21" i="158" l="1"/>
</calcChain>
</file>

<file path=xl/sharedStrings.xml><?xml version="1.0" encoding="utf-8"?>
<sst xmlns="http://schemas.openxmlformats.org/spreadsheetml/2006/main" count="2226" uniqueCount="802">
  <si>
    <t>SAN DIEGO GAS &amp; ELECTRIC COMPANY</t>
  </si>
  <si>
    <t>($1,000)</t>
  </si>
  <si>
    <t>Line</t>
  </si>
  <si>
    <t>No.</t>
  </si>
  <si>
    <t>Total</t>
  </si>
  <si>
    <t>Reference</t>
  </si>
  <si>
    <t xml:space="preserve">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</si>
  <si>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</si>
  <si>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</si>
  <si>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</si>
  <si>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</si>
  <si>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</si>
  <si>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</si>
  <si>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</si>
  <si>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</si>
  <si>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</si>
  <si>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</si>
  <si>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</si>
  <si>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</si>
  <si>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</si>
  <si>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Credit for Citizens Cycle 5 and Cycle 6 Annual Costs</t>
  </si>
  <si>
    <t>CITIZENS SHARE OF THE SUNRISE - BORDER-EAST LINE</t>
  </si>
  <si>
    <t>Transmission Revenues Data to Reflect Changed Rates</t>
  </si>
  <si>
    <t>BORDER -</t>
  </si>
  <si>
    <t>A. Citizens Annual Cost @ Proposed Changed Rates</t>
  </si>
  <si>
    <t>EAST LINE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</si>
  <si>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</si>
  <si>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</si>
  <si>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</si>
  <si>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</si>
  <si>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</si>
  <si>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B. Citizens Monthly Cost @ Proposed Changed Rates</t>
  </si>
  <si>
    <t>Cost Statement BK2</t>
  </si>
  <si>
    <t>Amounts</t>
  </si>
  <si>
    <t>FERC Method = 1/8 of O&amp;M Expense</t>
  </si>
  <si>
    <t>Return Plus FIT and SIT Rate</t>
  </si>
  <si>
    <t>Return Plus FIT and SIT</t>
  </si>
  <si>
    <t>Transmission Related Municipal Franchise Fees Expenses</t>
  </si>
  <si>
    <t xml:space="preserve">Section 2 - Derivation of Non-Direct Expenses Cost Component </t>
  </si>
  <si>
    <t>A. Non-Direct Annual Carrying Charge Percentages</t>
  </si>
  <si>
    <t>Transmission Operations Expense Carrying Charge Percentage</t>
  </si>
  <si>
    <t>Transmission Maintenance Expense Carrying Charge Percentage</t>
  </si>
  <si>
    <t>Transmission Related A&amp;G Carrying Charge Percentage</t>
  </si>
  <si>
    <t>Transmission Related Payroll Tax Carrying Charge Percentage</t>
  </si>
  <si>
    <t>Transmission Related General &amp; Common Plant Revenues Carrying Charge Percentage</t>
  </si>
  <si>
    <t>Transmission Depreciation</t>
  </si>
  <si>
    <t>Not Applicable to Citizens Service</t>
  </si>
  <si>
    <t>Federal and State Income Tax</t>
  </si>
  <si>
    <t>Rate of Return</t>
  </si>
  <si>
    <t>Transmission Related Working Capital Revenue Carrying Charge Percentage</t>
  </si>
  <si>
    <t xml:space="preserve">     Total</t>
  </si>
  <si>
    <t xml:space="preserve">     Annual Carrying Charge Rate as Applied to Leased Transmission Plant</t>
  </si>
  <si>
    <t>B. Derivation of Non-Direct Expense Cost Component</t>
  </si>
  <si>
    <t xml:space="preserve">Citizens Energy Portion of Sunrise Border-East Line </t>
  </si>
  <si>
    <t>Lease Agreement</t>
  </si>
  <si>
    <t>Annual Carrying Charged Rate</t>
  </si>
  <si>
    <t xml:space="preserve">    Annual Transmission Maintenance and Other Costs Charged to Citizens</t>
  </si>
  <si>
    <t>San Diego Gas &amp; Electric Company</t>
  </si>
  <si>
    <t>Total Transmission Plant</t>
  </si>
  <si>
    <t>A. Transmission Related O&amp;M Expenses</t>
  </si>
  <si>
    <t>Transmission Operation Expenses</t>
  </si>
  <si>
    <t xml:space="preserve">     Transmission Operations Expense Carrying Charge Percentage</t>
  </si>
  <si>
    <t>Transmission Maintenance Expenses</t>
  </si>
  <si>
    <t xml:space="preserve">     Transmission Maintenance Expense Carrying Charge Percentage</t>
  </si>
  <si>
    <t>Total Transmission O&amp;M</t>
  </si>
  <si>
    <t>B. Transmission Related A&amp;G Expenses</t>
  </si>
  <si>
    <t>Total Transmission Related A&amp;G Expenses Including Property Ins.</t>
  </si>
  <si>
    <t xml:space="preserve">     Transmission Related A&amp;G Carrying Charge Percentage</t>
  </si>
  <si>
    <t>C. Transmission Related Payroll</t>
  </si>
  <si>
    <t>Transmission Related Payroll Taxes Expense</t>
  </si>
  <si>
    <t xml:space="preserve">     Transmission Related Payroll Tax Carrying Charge Percentage</t>
  </si>
  <si>
    <t>D. Transmission Related General &amp; Common Plant Revenues</t>
  </si>
  <si>
    <t xml:space="preserve">     Transmission Related General &amp; Common Plant Revenues Carrying Charge Percentage</t>
  </si>
  <si>
    <t>E. Transmission Related Working Capital</t>
  </si>
  <si>
    <t>Citizens Financed Transmission Projects: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</si>
  <si>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</si>
  <si>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</si>
  <si>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</si>
  <si>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</si>
  <si>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</si>
  <si>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</si>
  <si>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>D1. General &amp; Common Plant Rate</t>
  </si>
  <si>
    <t xml:space="preserve">Total Electric Common Plant Investment </t>
  </si>
  <si>
    <t>Total Electric General Plant Investment</t>
  </si>
  <si>
    <t xml:space="preserve">     Total Electric General and Common Plant</t>
  </si>
  <si>
    <t>Annual Gen &amp; Common Plant Fixed Charge Rate</t>
  </si>
  <si>
    <t xml:space="preserve">     Electric General and Common Plant Revenue</t>
  </si>
  <si>
    <t>Transmission Wages Allocation Factor for Citizens</t>
  </si>
  <si>
    <t xml:space="preserve">     Transmission Related General &amp; Common Plant Revenue </t>
  </si>
  <si>
    <t xml:space="preserve">     Transmission Related General and Common Plant Revenue Carrying Charge Percentage</t>
  </si>
  <si>
    <t>D2. Derivation of General and Common Plant Annual Revenue</t>
  </si>
  <si>
    <t>Maintenance of General and Common Plant</t>
  </si>
  <si>
    <t>Captured in Transmission Plant A&amp;G allocation</t>
  </si>
  <si>
    <t>Payroll Taxes</t>
  </si>
  <si>
    <t>Captured in Transmission Plant Payroll Taxes</t>
  </si>
  <si>
    <t>A&amp;G</t>
  </si>
  <si>
    <t>General and Common Plant Depreciation Rate</t>
  </si>
  <si>
    <r>
      <t>Federal &amp; State Income Tax</t>
    </r>
    <r>
      <rPr>
        <vertAlign val="superscript"/>
        <sz val="12"/>
        <rFont val="Times New Roman"/>
        <family val="1"/>
      </rPr>
      <t xml:space="preserve"> </t>
    </r>
  </si>
  <si>
    <t xml:space="preserve">Rate of Return Adjustment Factor </t>
  </si>
  <si>
    <t>Working Capital</t>
  </si>
  <si>
    <t>Captured in Transmission Plant allocation</t>
  </si>
  <si>
    <t>General &amp; Common Plant Accumulated Deferred Income Taxes (ADIT) Adjustment</t>
  </si>
  <si>
    <t xml:space="preserve">     Annual General and Common Plant Fixed Charge Rate</t>
  </si>
  <si>
    <t>D3. General &amp; Common Plant Rate</t>
  </si>
  <si>
    <t>Common Depreciation Expense</t>
  </si>
  <si>
    <t>General Depreciation Expense</t>
  </si>
  <si>
    <t>Total Electric General and Common Plant</t>
  </si>
  <si>
    <t xml:space="preserve">     Common and General Plant Depreciation Rate</t>
  </si>
  <si>
    <t>D4. Derivation of General and Common Plant ADIT as a Percent of Transmission Plant</t>
  </si>
  <si>
    <t>General and Common Plant ADIT</t>
  </si>
  <si>
    <t xml:space="preserve">     General &amp; Common Plant ADIT Revenues</t>
  </si>
  <si>
    <t>General &amp; Common Plant Investment</t>
  </si>
  <si>
    <t xml:space="preserve">     Transmission Related General &amp; Common Plant ADIT Revenue Carrying Charge Percentage</t>
  </si>
  <si>
    <t>DERIVATION OF CITIZENS TRUE-UP COST OF SERVICE -  (OVER) / UNDERCOLLECTION</t>
  </si>
  <si>
    <t>Description</t>
  </si>
  <si>
    <t>Beginning Balance (Over)/Undercollection</t>
  </si>
  <si>
    <t>Recorded Revenues (Sections 1, 2 &amp; 3)</t>
  </si>
  <si>
    <t>Total Amortization of True-Up Adjustments</t>
  </si>
  <si>
    <t xml:space="preserve">Adjusted Total Recorded Revenues   </t>
  </si>
  <si>
    <t xml:space="preserve">Total True-Up Cost of Service          </t>
  </si>
  <si>
    <t>True-Up Adjustment without Interest - Net Monthly (Over)/Undercollection</t>
  </si>
  <si>
    <t>Interest Expense Calculations:</t>
  </si>
  <si>
    <t>Balance Beginning of Quarter</t>
  </si>
  <si>
    <t xml:space="preserve">   Monthly Activity Included in Interest Calculation Basis</t>
  </si>
  <si>
    <t>See Footnote 2</t>
  </si>
  <si>
    <t xml:space="preserve">   Basis for Interest Expense Calculation</t>
  </si>
  <si>
    <t xml:space="preserve">   Monthly Interest Rate   </t>
  </si>
  <si>
    <t>FERC Interest Rate Website</t>
  </si>
  <si>
    <t xml:space="preserve">   Interest Expense</t>
  </si>
  <si>
    <t>True-Up Adjustment with Interest - Net Monthly (Over)/Undercollection</t>
  </si>
  <si>
    <t>Beginning Balance for Interest Calculation remains constant for 3-Month Quarter as interest is compounded quarterly on these amounts pursuant to FERC Interest Methodology per 18 CFR Section 35.19 (2)(iii)(B).</t>
  </si>
  <si>
    <t>Monthly Activity Calculated as Follows:</t>
  </si>
  <si>
    <t>Columns d, e, and f, etc., repeat the process outlined in (a), (b), and (c ) above.</t>
  </si>
  <si>
    <t>The various True-Up and Interest True-Up Adjustments (Over)/Undercollection are adjustments made to recorded revenues to avoid trueing up the true-up.</t>
  </si>
  <si>
    <t>Derivation of Citizens True-Up Cost of Service</t>
  </si>
  <si>
    <r>
      <t>Reference</t>
    </r>
    <r>
      <rPr>
        <vertAlign val="superscript"/>
        <sz val="12"/>
        <color theme="1"/>
        <rFont val="Times New Roman"/>
        <family val="1"/>
      </rPr>
      <t xml:space="preserve">  </t>
    </r>
    <r>
      <rPr>
        <b/>
        <vertAlign val="superscript"/>
        <sz val="12"/>
        <color theme="1"/>
        <rFont val="Times New Roman"/>
        <family val="1"/>
      </rPr>
      <t>1</t>
    </r>
  </si>
  <si>
    <t>Section 1 - True-Up COS - Direct Maintenance Expense Cost Component</t>
  </si>
  <si>
    <t>Section 2 - True-Up COS - Non-Direct Expense Cost Component</t>
  </si>
  <si>
    <t>Section 3 - True-Up COS - Cost Component Containing Other Specific Expenses:</t>
  </si>
  <si>
    <t xml:space="preserve">   A. ADIT</t>
  </si>
  <si>
    <t xml:space="preserve">   B. Property Taxes </t>
  </si>
  <si>
    <t xml:space="preserve">   C. Non-Deductibility of Depreciation on Equity</t>
  </si>
  <si>
    <t xml:space="preserve">       AFUDC Revenue Component</t>
  </si>
  <si>
    <t xml:space="preserve">   D. Removal Costs </t>
  </si>
  <si>
    <t xml:space="preserve">     Total True-Up Cost of Service</t>
  </si>
  <si>
    <t xml:space="preserve">     Monthly True-Up Cost of Service</t>
  </si>
  <si>
    <t>See Footnote 3</t>
  </si>
  <si>
    <t>FERC Form 1</t>
  </si>
  <si>
    <t>Page; Line; Col.</t>
  </si>
  <si>
    <t>Average Balance</t>
  </si>
  <si>
    <t>Transmission Wages and Salaries Allocation Factor</t>
  </si>
  <si>
    <t>Total Transmission Plant &amp; Incentive Transmission Plant</t>
  </si>
  <si>
    <t>Transmission Related Electric Miscellaneous Intangible Plant</t>
  </si>
  <si>
    <t>Transmission Related General Plant</t>
  </si>
  <si>
    <t xml:space="preserve">Transmission Related Common Plant </t>
  </si>
  <si>
    <t>Month</t>
  </si>
  <si>
    <t>Transmission Related Electric Misc. Intangible Plant Amortization Reserve</t>
  </si>
  <si>
    <t xml:space="preserve">     Total Transmission Related Depreciation Reserve</t>
  </si>
  <si>
    <t>RMS Linking</t>
  </si>
  <si>
    <t>Shall be Zero</t>
  </si>
  <si>
    <t>Statement AH - Workpapers</t>
  </si>
  <si>
    <t>Operation and Maintenance Expenses</t>
  </si>
  <si>
    <t>Derivation of Direct Maintenance Expense:</t>
  </si>
  <si>
    <t>Citizens - Total Direct Maintenance Cost</t>
  </si>
  <si>
    <t>Total Direct Maintenance Cost</t>
  </si>
  <si>
    <t>Derivation of Non-Direct Transmission Operation and Maintenance Expense:</t>
  </si>
  <si>
    <t>Total Non-Direct Transmission O&amp;M Expense</t>
  </si>
  <si>
    <t>Adjustments to Per Book Transmission O&amp;M Expense:</t>
  </si>
  <si>
    <t xml:space="preserve">   Other Transmission Non-Direct O&amp;M Exclusion Adjustments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</si>
  <si>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</si>
  <si>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</si>
  <si>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</si>
  <si>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</si>
  <si>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  CPUC Intervenor Funding Expense - Transmission</t>
  </si>
  <si>
    <t xml:space="preserve">     Total Adjusted Non-Direct A&amp;G Expenses Including Property Insurance</t>
  </si>
  <si>
    <t>Less: Property Insurance (Due to different allocation factor)</t>
  </si>
  <si>
    <t>Total Adjusted Non-Direct A&amp;G Expenses Excluding Property Insurance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</si>
  <si>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</si>
  <si>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</si>
  <si>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</si>
  <si>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</si>
  <si>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</si>
  <si>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</si>
  <si>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</si>
  <si>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</si>
  <si>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</si>
  <si>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</si>
  <si>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</si>
  <si>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</si>
  <si>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</si>
  <si>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r>
      <t xml:space="preserve">Transmission Property Insurance and Tax Allocation Factor </t>
    </r>
    <r>
      <rPr>
        <vertAlign val="superscript"/>
        <sz val="12"/>
        <rFont val="Times New Roman"/>
        <family val="1"/>
      </rPr>
      <t>1</t>
    </r>
  </si>
  <si>
    <t>FERC</t>
  </si>
  <si>
    <t>(c) = (a) - (b)</t>
  </si>
  <si>
    <t>Excluded</t>
  </si>
  <si>
    <t>Acct</t>
  </si>
  <si>
    <t>Per Books</t>
  </si>
  <si>
    <t>Expenses</t>
  </si>
  <si>
    <t>Adjusted</t>
  </si>
  <si>
    <t>Rents</t>
  </si>
  <si>
    <t>Total Excluded Expenses</t>
  </si>
  <si>
    <t>Administrative &amp; General Expenses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</si>
  <si>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</si>
  <si>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</si>
  <si>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</si>
  <si>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</si>
  <si>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</si>
  <si>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</si>
  <si>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</si>
  <si>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</si>
  <si>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</si>
  <si>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</si>
  <si>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</si>
  <si>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</si>
  <si>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</si>
  <si>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</si>
  <si>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</si>
  <si>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</si>
  <si>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</si>
  <si>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</si>
  <si>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</si>
  <si>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</si>
  <si>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</si>
  <si>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</si>
  <si>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</si>
  <si>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</si>
  <si>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</si>
  <si>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</si>
  <si>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</si>
  <si>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</si>
  <si>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</si>
  <si>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</si>
  <si>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</si>
  <si>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</si>
  <si>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</si>
  <si>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</si>
  <si>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</si>
  <si>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</si>
  <si>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</si>
  <si>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</si>
  <si>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</si>
  <si>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</si>
  <si>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</si>
  <si>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Statement AL - Workpapers</t>
  </si>
  <si>
    <t>Working</t>
  </si>
  <si>
    <t>13-Months</t>
  </si>
  <si>
    <t>Cash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</si>
  <si>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</si>
  <si>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</si>
  <si>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</si>
  <si>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</si>
  <si>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</si>
  <si>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</si>
  <si>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</si>
  <si>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</si>
  <si>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</si>
  <si>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</si>
  <si>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One Eighth O&amp;M Rule</t>
  </si>
  <si>
    <t xml:space="preserve">     Transmission Related Cash Working Capital - Retail Customers</t>
  </si>
  <si>
    <t>The balances for Materials &amp; Supplies and Prepayments are derived based on a 13-month average balance.</t>
  </si>
  <si>
    <t>SAN DIEGO GAS AND ELECTRIC COMPANY</t>
  </si>
  <si>
    <t>Statement AV - Workpapers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</si>
  <si>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</si>
  <si>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</si>
  <si>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</si>
  <si>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</si>
  <si>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</si>
  <si>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</si>
  <si>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</si>
  <si>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</si>
  <si>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</si>
  <si>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</si>
  <si>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</si>
  <si>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</si>
  <si>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</si>
  <si>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</si>
  <si>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</si>
  <si>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</si>
  <si>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</si>
  <si>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</si>
  <si>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</si>
  <si>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</si>
  <si>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</si>
  <si>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</si>
  <si>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</si>
  <si>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</si>
  <si>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</si>
  <si>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</si>
  <si>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</si>
  <si>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</si>
  <si>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</si>
  <si>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</si>
  <si>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</si>
  <si>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</si>
  <si>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</si>
  <si>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</si>
  <si>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</si>
  <si>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</si>
  <si>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</si>
  <si>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</si>
  <si>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</si>
  <si>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</si>
  <si>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</si>
  <si>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r>
      <t>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</si>
  <si>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SDG&amp;E Return on Equity</t>
  </si>
  <si>
    <t>(d) = (b) x (c)</t>
  </si>
  <si>
    <t>Cap. Struct.</t>
  </si>
  <si>
    <t>Cost of</t>
  </si>
  <si>
    <t>Weighted</t>
  </si>
  <si>
    <t>Weighted Cost of Capital:</t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</si>
  <si>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</si>
  <si>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</si>
  <si>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</si>
  <si>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</si>
  <si>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</si>
  <si>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</si>
  <si>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</si>
  <si>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</si>
  <si>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</si>
  <si>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Incentive Weighted Cost of Capital:</t>
  </si>
  <si>
    <t>Incentive Cost of Equity Component (Preferred &amp; Common):</t>
  </si>
  <si>
    <t>Amount is based upon December 31 balances.</t>
  </si>
  <si>
    <t>ROE is pursuant to SDG&amp;E's TO4 Formula Offer of Settlement in Docket No. ER13-941-001.</t>
  </si>
  <si>
    <t>Statement AV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</si>
  <si>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</si>
  <si>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</si>
  <si>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</si>
  <si>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</si>
  <si>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B = Transmission Total Federal Tax Adjustments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</si>
  <si>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</si>
  <si>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</si>
  <si>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</si>
  <si>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</si>
  <si>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</si>
  <si>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</si>
  <si>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</si>
  <si>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</si>
  <si>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</si>
  <si>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</si>
  <si>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</si>
  <si>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</si>
  <si>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</si>
  <si>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</si>
  <si>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</si>
  <si>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</si>
  <si>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</si>
  <si>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</si>
  <si>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</si>
  <si>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</si>
  <si>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</si>
  <si>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</si>
  <si>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Shall be Zero for Incentive ROE Projects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</si>
  <si>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</si>
  <si>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</si>
  <si>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</si>
  <si>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</si>
  <si>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</si>
  <si>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</si>
  <si>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</si>
  <si>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</si>
  <si>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</si>
  <si>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</si>
  <si>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</si>
  <si>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</si>
  <si>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</si>
  <si>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</si>
  <si>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</si>
  <si>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</si>
  <si>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</si>
  <si>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</si>
  <si>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</si>
  <si>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</si>
  <si>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</si>
  <si>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</si>
  <si>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</si>
  <si>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</si>
  <si>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</si>
  <si>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</si>
  <si>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</si>
  <si>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</si>
  <si>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</si>
  <si>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</si>
  <si>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</si>
  <si>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</si>
  <si>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</si>
  <si>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</si>
  <si>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</si>
  <si>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r>
      <t>D. Incentive Transmission Construction Work In Progress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</si>
  <si>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The FERC approved incentives for each project will be tracked and shown separately by repeating the applicable lines. As a result, the data on this page may</t>
  </si>
  <si>
    <t>carryover to the next page.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</si>
  <si>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</si>
  <si>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</si>
  <si>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</si>
  <si>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</si>
  <si>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</si>
  <si>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</si>
  <si>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</si>
  <si>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</si>
  <si>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r>
      <t>B. Incentive Project Net Transmission Plant: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</si>
  <si>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Incentive Transmission Plant</t>
  </si>
  <si>
    <t>Incentive Transmission Plant Depreciation Reserve</t>
  </si>
  <si>
    <t xml:space="preserve">     Total Net Incentive Transmission Plant</t>
  </si>
  <si>
    <t>Rate Effective Period June 1, 2018 to May 31, 2019</t>
  </si>
  <si>
    <t xml:space="preserve">   True-Up Adjustment derived in Cycle 7</t>
  </si>
  <si>
    <t xml:space="preserve">   Total Citizens Annual Costs</t>
  </si>
  <si>
    <t>Attachment 3; Sec. 5; Page Int TU; Col. r; Line 15</t>
  </si>
  <si>
    <t>Sum Lines 1, 3, 5, 9, 13</t>
  </si>
  <si>
    <t>Cycle 6; Attachment 1; Line 24</t>
  </si>
  <si>
    <t>Line 15 + Line 17</t>
  </si>
  <si>
    <t>Line 1 Above / 12 Months</t>
  </si>
  <si>
    <t>Line 3 Above / 12 Months</t>
  </si>
  <si>
    <t>Line 5 Above / 12 Months</t>
  </si>
  <si>
    <t>Line 9 Above / 12 Months</t>
  </si>
  <si>
    <t>Line 13 Above / 12 Months</t>
  </si>
  <si>
    <t>Line 32 x Line 34</t>
  </si>
  <si>
    <t>Line 17 Above / 12 Months</t>
  </si>
  <si>
    <t>Sum Lines 22 thru 36</t>
  </si>
  <si>
    <t>Line 38 x Line 40</t>
  </si>
  <si>
    <t>Sum Lines 6 thru 13</t>
  </si>
  <si>
    <t xml:space="preserve">   FERC Acct 925 - Damages &amp; Injuries</t>
  </si>
  <si>
    <t xml:space="preserve">   FERC Acct 928 - CPUC Intervenor Funding Expense - Transmission</t>
  </si>
  <si>
    <t xml:space="preserve">   FERC Acct 928 - CPUC reimbursement fees</t>
  </si>
  <si>
    <t xml:space="preserve">   FERC Acct 928 - Litigation expenses - Litigation Cost Memorandum Account (LCMA)</t>
  </si>
  <si>
    <t xml:space="preserve">   FERC Acct 930.1 - General Advertising Expenses </t>
  </si>
  <si>
    <t xml:space="preserve">   FERC Accts 925/926/928/930.2/931 - CPUC energy efficiency programs</t>
  </si>
  <si>
    <t xml:space="preserve">   FERC Acct 927/927 - Other A&amp;G Exclusion Adjustments</t>
  </si>
  <si>
    <t>Negative of AH-3; Line 31; Col. a</t>
  </si>
  <si>
    <t>Negative of AH-3; Line 32; Col. a</t>
  </si>
  <si>
    <t>Negative of AH-3; Line 25; Col. a</t>
  </si>
  <si>
    <t>Negative of AH-3; Line 29; Col. a</t>
  </si>
  <si>
    <t>Negative of AH-3; Line 30; Col. a</t>
  </si>
  <si>
    <t>Negative of AH-3; Line 33; Col. b</t>
  </si>
  <si>
    <t>Negative of AH-3; Sum Lines 24, 26 ,28, 34; Col. a or b</t>
  </si>
  <si>
    <t>Negative of AH-3; Line 37; Col. b</t>
  </si>
  <si>
    <t>Negative of AH-3; Sum Lines 27, 35; Col. b</t>
  </si>
  <si>
    <t xml:space="preserve">   FERC Acct 561.4 - Scheduling, System Control &amp; Dispatch Services</t>
  </si>
  <si>
    <t xml:space="preserve">   FERC Acct 561.8 - Reliability, Planning &amp; Standards Development</t>
  </si>
  <si>
    <t xml:space="preserve">   FERC Acct 565 - Transmission of Electricity by Others</t>
  </si>
  <si>
    <t xml:space="preserve">   FERC Acct 566 - Miscellaneous Transmission Expense </t>
  </si>
  <si>
    <t xml:space="preserve">   FERC Acct 570 - Maintenance of Station Equipment</t>
  </si>
  <si>
    <t xml:space="preserve">   FERC Acct 571 - Maintenance of Overhead Lines</t>
  </si>
  <si>
    <t>Not Applicable to 2017 Base Period</t>
  </si>
  <si>
    <t>Line 4 + Line 8</t>
  </si>
  <si>
    <t xml:space="preserve">Citizen's Share of the Sunrise - Border East-Line </t>
  </si>
  <si>
    <t>Total Annual Costs Citizens' Share of the Border East Line - Before Interest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</si>
  <si>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</si>
  <si>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</si>
  <si>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</si>
  <si>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</si>
  <si>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</si>
  <si>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</si>
  <si>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>Derivation of Other Adjustments Applicable to Appendix X Cycle 7</t>
  </si>
  <si>
    <t>CITIZENS' SHARE OF THE SUNRISE - BORDER-EAST LINE</t>
  </si>
  <si>
    <t>A</t>
  </si>
  <si>
    <t>B</t>
  </si>
  <si>
    <t>C = A - B</t>
  </si>
  <si>
    <t>Difference</t>
  </si>
  <si>
    <t>Increase</t>
  </si>
  <si>
    <t>A. Citizens' Annual Cost @ Proposed Changed Rates</t>
  </si>
  <si>
    <t>(Decrease)</t>
  </si>
  <si>
    <t>Page 3 and Page 4, Line 1</t>
  </si>
  <si>
    <t>√</t>
  </si>
  <si>
    <t>Page 3 and Page 4, Line 3</t>
  </si>
  <si>
    <t>Page 3 and Page 4, Line 5</t>
  </si>
  <si>
    <t>Page 3 and Page 4, Line 9</t>
  </si>
  <si>
    <t>Page 3 and Page 4, Line 13</t>
  </si>
  <si>
    <t>B. Citizens' Monthly Cost @ Proposed Changed Rates</t>
  </si>
  <si>
    <t>Page 3 and Page 4, Line 22</t>
  </si>
  <si>
    <t>Page 3 and Page 4, Line 26</t>
  </si>
  <si>
    <t>Page 3 and Page 4, Line 30</t>
  </si>
  <si>
    <t>Total Citizens' Cycle 8 Monthly Costs</t>
  </si>
  <si>
    <t>12 Month Rate Effective Period (June 2019 to May 2020)</t>
  </si>
  <si>
    <t>Page 3 and Page 4, Line 34</t>
  </si>
  <si>
    <t>Page 3 and Page 4, Line 36</t>
  </si>
  <si>
    <t>Revised - Appendix X Cycle 7</t>
  </si>
  <si>
    <t xml:space="preserve">   Cycle 6 Interest True-Up Adjustment</t>
  </si>
  <si>
    <t>Total Citizens' Cycle 7 Annual Costs</t>
  </si>
  <si>
    <t>Credit for Citizens Cycle 5 and 6 Annual Costs</t>
  </si>
  <si>
    <t>Page 3 and Page 4, Line 24</t>
  </si>
  <si>
    <t>Page 3 and Page 4, Line 40</t>
  </si>
  <si>
    <t>Page 3 and Page 4, Line 42</t>
  </si>
  <si>
    <t>Base Period &amp; True-Up Period 12 - Months Ending December 31, 2017</t>
  </si>
  <si>
    <t>Page 2; Line 6</t>
  </si>
  <si>
    <t>Page 2; Line 10</t>
  </si>
  <si>
    <t>Page 2; Line 17</t>
  </si>
  <si>
    <t>Page 2; Line 22</t>
  </si>
  <si>
    <t>Page 2; Line 25</t>
  </si>
  <si>
    <t>Page 2; Line 38</t>
  </si>
  <si>
    <t>Sum Lines 2 thru 18</t>
  </si>
  <si>
    <t>Line 20 x Franchise Fee Rate</t>
  </si>
  <si>
    <t>Line 20 + Line 22</t>
  </si>
  <si>
    <t>Line 24 Above</t>
  </si>
  <si>
    <t>Line 27 x Line 29</t>
  </si>
  <si>
    <t>Line 4 / Line 1</t>
  </si>
  <si>
    <t>Line 8 / Line 1</t>
  </si>
  <si>
    <t>Line 15 / Line 1</t>
  </si>
  <si>
    <t>Statement AK; Line 41</t>
  </si>
  <si>
    <t>Line 20 / Line 1</t>
  </si>
  <si>
    <t>Page 3; Line 18</t>
  </si>
  <si>
    <t>Sum Lines 29 thru 31</t>
  </si>
  <si>
    <t>Line 36 / Line 1</t>
  </si>
  <si>
    <t>Line 2 + Line 4</t>
  </si>
  <si>
    <t>Line 37 Below</t>
  </si>
  <si>
    <t>Line 6 x Line 8</t>
  </si>
  <si>
    <t>Statement AI; Line 17</t>
  </si>
  <si>
    <t>Line 10 x Line 12</t>
  </si>
  <si>
    <t>Line 14 / Line 16</t>
  </si>
  <si>
    <t>Line 46 Below</t>
  </si>
  <si>
    <t>Line 58 Below</t>
  </si>
  <si>
    <t>Sum Lines 21 thru 35</t>
  </si>
  <si>
    <t>Line 6 Above</t>
  </si>
  <si>
    <t>(Line 40 + Line 42) / Line 44</t>
  </si>
  <si>
    <t>AF-3; Line 3; Col. c</t>
  </si>
  <si>
    <t>Line 50 x Line 52</t>
  </si>
  <si>
    <t>Line 54 / Line 56</t>
  </si>
  <si>
    <t>True-Up Period - January 1, 2017 to December 31, 2017</t>
  </si>
  <si>
    <t>Previous Month Balance, Line 30</t>
  </si>
  <si>
    <t>Cycle 5 = TU-1a; Line 21</t>
  </si>
  <si>
    <t>Cycle 6 = TU-1b; Line 21</t>
  </si>
  <si>
    <t>Negative of TU-1a; Line 17</t>
  </si>
  <si>
    <t>Negative of TU-1a; Line 11</t>
  </si>
  <si>
    <t>Negative of TU-1b; Line 17</t>
  </si>
  <si>
    <t>Negative of TU-1b; Line 13</t>
  </si>
  <si>
    <t>Line 3 + Line 14</t>
  </si>
  <si>
    <t>Line 18 Minus Line 16</t>
  </si>
  <si>
    <t>Line 24 + Line 25</t>
  </si>
  <si>
    <t>Line 26 x Line 27</t>
  </si>
  <si>
    <t>Sum Lines 1, 20, 28</t>
  </si>
  <si>
    <t>Amortization of True-Up Adjustment and Interest True-Up Adjustment: 3</t>
  </si>
  <si>
    <t xml:space="preserve"> i.  Amortization of Cycle 4 True-Up Adjustment</t>
  </si>
  <si>
    <t xml:space="preserve"> ii. Amortization of Cycle 4 Interest True-Up Adjustment</t>
  </si>
  <si>
    <t xml:space="preserve"> v.  Amortization of Cycle 5 True-Up Adjustment</t>
  </si>
  <si>
    <t xml:space="preserve"> vi. Amortization of Cycle 5 Interest True-Up Adjustment</t>
  </si>
  <si>
    <t xml:space="preserve"> vii.  Amortization of Cycle 6 True-Up Adjustment</t>
  </si>
  <si>
    <t xml:space="preserve"> viii. Amortization of Cycle 6 Interest True-Up Adjustment</t>
  </si>
  <si>
    <t xml:space="preserve">   Beginning Balance for Interest Expense 1</t>
  </si>
  <si>
    <t xml:space="preserve"> 12 Months Ending December 31, 2017</t>
  </si>
  <si>
    <t>Sum Lines 1 thru 10</t>
  </si>
  <si>
    <t>Line 12 / 12 months</t>
  </si>
  <si>
    <t>Since the 2017 True-Up Cost of Service is the same as the 2017 Base Period, all True-Up Cost of Service costs come from the Base Period Statement BK2.</t>
  </si>
  <si>
    <t>Jan-17</t>
  </si>
  <si>
    <t>Dec-17</t>
  </si>
  <si>
    <t>AH-1; Line 48</t>
  </si>
  <si>
    <t>AH-2; Line 37; Col. a</t>
  </si>
  <si>
    <t>Negative of AH-2; Line 41; Col. b</t>
  </si>
  <si>
    <t>Negative of AH-2; Line 42; Col. b</t>
  </si>
  <si>
    <t>Negative of AH-2; Line 43; Col. b</t>
  </si>
  <si>
    <t>Negative of AH-2; Line 45; Col. b</t>
  </si>
  <si>
    <t>Negative of AH-2; Line 51; Col. b</t>
  </si>
  <si>
    <t>Negative of AH-2; Line 52; Col. b</t>
  </si>
  <si>
    <t>Negative of AH-2; Line 53; Col. b</t>
  </si>
  <si>
    <t>Negative of AH-2; Line 54; Col. b</t>
  </si>
  <si>
    <t>AH-3; Line 20; Col. a</t>
  </si>
  <si>
    <t>Negative of AH-3; Line 5; Col. c</t>
  </si>
  <si>
    <t>Line 34 + Line 35</t>
  </si>
  <si>
    <t>Used to allocate property insurance in conformance with TO4 Settlement.</t>
  </si>
  <si>
    <t>(e) = (c) + (d)</t>
  </si>
  <si>
    <t xml:space="preserve">   FERC Audit Adjustments</t>
  </si>
  <si>
    <t>Sum Lines 5 thru 16</t>
  </si>
  <si>
    <t xml:space="preserve">   FERC Acct 935 -  Hazardous substances - Hazardous Substance Cleanup Cost Account</t>
  </si>
  <si>
    <t>Sum Lines 20 thru 31</t>
  </si>
  <si>
    <t>Sum Lines 1 thru 14</t>
  </si>
  <si>
    <t>AH-4; Line 3; Col. c</t>
  </si>
  <si>
    <t>Line 16 + Line 18</t>
  </si>
  <si>
    <t xml:space="preserve">FERC Audit </t>
  </si>
  <si>
    <t>Amount represents the Non-Direct A&amp;G expenses billed to Citizens in 2017, which is added back to derive Total Adjusted A&amp;G Expenses.</t>
  </si>
  <si>
    <t>FERC Audit Adjustment - Compliance Finding #3 - Allocation of overhead costs to CWIP.</t>
  </si>
  <si>
    <t>FERC Audit Adjustment - Compliance Finding #8 - Accounting for outside services employed.</t>
  </si>
  <si>
    <t>FERC Audit Adjustment - Compliance Finding #5 - Accounting for regulatory commission expenses.</t>
  </si>
  <si>
    <t>FERC Audit Adjustment - Compliance Finding #7 - Accounting for donations &amp; lobbying expenses.</t>
  </si>
  <si>
    <t>Line 32 + Line 33</t>
  </si>
  <si>
    <t>Line 34 x Line 35</t>
  </si>
  <si>
    <t>Negative of Line 33 x Line 57</t>
  </si>
  <si>
    <t>Line 36 + Line 37</t>
  </si>
  <si>
    <t>Line 41 Above</t>
  </si>
  <si>
    <t>Sum Lines 41 thru 44</t>
  </si>
  <si>
    <t>Sum Lines 47 thru 54</t>
  </si>
  <si>
    <t>Line 45 / Line 55</t>
  </si>
  <si>
    <t>AL-1; Line 18</t>
  </si>
  <si>
    <t>Line 1 x Line 3</t>
  </si>
  <si>
    <t>AL-2; Line 18</t>
  </si>
  <si>
    <t>Line 3 x Line 7</t>
  </si>
  <si>
    <t>Negative of Statement AH; Line 22</t>
  </si>
  <si>
    <t>Sum Lines 12 thru 14</t>
  </si>
  <si>
    <t>Line 15 x Line 17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</si>
  <si>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</si>
  <si>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</si>
  <si>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</si>
  <si>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</si>
  <si>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</si>
  <si>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</si>
  <si>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</si>
  <si>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</si>
  <si>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</si>
  <si>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</si>
  <si>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</si>
  <si>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Col. c = Line 45 Above</t>
  </si>
  <si>
    <t>Sum Lines 50 thru 52</t>
  </si>
  <si>
    <t>Line 51 + Line 52; Col. d</t>
  </si>
  <si>
    <t>AV1; Line 42</t>
  </si>
  <si>
    <t>Negative of Statement AR; Line 11</t>
  </si>
  <si>
    <t>AV-2A; Line 36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</si>
  <si>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</si>
  <si>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</si>
  <si>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</si>
  <si>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</si>
  <si>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</si>
  <si>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</si>
  <si>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</si>
  <si>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AV-4; Page 1; Line 36</t>
  </si>
  <si>
    <t>AV2; Line 10</t>
  </si>
  <si>
    <t>AV2; Line 22</t>
  </si>
  <si>
    <t>AV1; Line 53</t>
  </si>
  <si>
    <t>Page 2; Line 16</t>
  </si>
  <si>
    <t>Page 2; Line 18</t>
  </si>
  <si>
    <t>Page 2; Line 19</t>
  </si>
  <si>
    <t>Sum Lines 2 thru 5</t>
  </si>
  <si>
    <t>Statement AG; Line 1</t>
  </si>
  <si>
    <t>Line 9 + Line 10</t>
  </si>
  <si>
    <t>Statement AF; Line 11</t>
  </si>
  <si>
    <t>Line 14 + Line 15</t>
  </si>
  <si>
    <t>Sum Lines 19 thru 21</t>
  </si>
  <si>
    <t>Sum Lines 6, 11, 16, 22, 24</t>
  </si>
  <si>
    <t>Statement AF; Line 9</t>
  </si>
  <si>
    <t>Line 29 + Line 30</t>
  </si>
  <si>
    <t>Statement AF; Line 13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</si>
  <si>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</si>
  <si>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</si>
  <si>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</si>
  <si>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</si>
  <si>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</si>
  <si>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</si>
  <si>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Statement AD; Line 13</t>
  </si>
  <si>
    <t>Statement AE; Line 19</t>
  </si>
  <si>
    <t>Line 23 Minus Line 24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</si>
  <si>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</si>
  <si>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</si>
  <si>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</si>
  <si>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</si>
  <si>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</si>
  <si>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</si>
  <si>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</si>
  <si>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</si>
  <si>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</si>
  <si>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</si>
  <si>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</si>
  <si>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</si>
  <si>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</si>
  <si>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</si>
  <si>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</si>
  <si>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</si>
  <si>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</si>
  <si>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</si>
  <si>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</si>
  <si>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</si>
  <si>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</si>
  <si>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</si>
  <si>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</si>
  <si>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</si>
  <si>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</si>
  <si>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</si>
  <si>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</si>
  <si>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</si>
  <si>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</si>
  <si>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</si>
  <si>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</si>
  <si>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</si>
  <si>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</si>
  <si>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</si>
  <si>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</si>
  <si>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Posted FERC Interest rates</t>
  </si>
  <si>
    <t>Derivation of Interest Expense on Other Adjustments Applicable to Appendix X Cycle 7</t>
  </si>
  <si>
    <t>Total Citizens Cycle 7 Annual Costs</t>
  </si>
  <si>
    <t>Total Citizens Cycle 7 Monthly Costs</t>
  </si>
  <si>
    <t>12 Month Rate Effective Period (June 2018 to May 2019)</t>
  </si>
  <si>
    <t>AH-2; Line 31; Col. f</t>
  </si>
  <si>
    <t>Cycle 5 Rates</t>
  </si>
  <si>
    <t>Cycle 6 Rates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</si>
  <si>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</si>
  <si>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</si>
  <si>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</si>
  <si>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</si>
  <si>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</si>
  <si>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</si>
  <si>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</si>
  <si>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</si>
  <si>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</si>
  <si>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</si>
  <si>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Items in bold have changed due to various FERC Audit adj. compared to Appendix X Cycle 7 filing per ER18-1690.</t>
  </si>
  <si>
    <t>Page 2; Line 19; Col. C</t>
  </si>
  <si>
    <t>Page 3 and Page 4, Line 17</t>
  </si>
  <si>
    <t>CITIZENS' SHARE OF THE SUNRISE - BORDER EAST-LINE</t>
  </si>
  <si>
    <t xml:space="preserve">   FERC Acct 572 - Maintenance of Underground Lines</t>
  </si>
  <si>
    <t xml:space="preserve">   FERC Acct 562 -  Station Expenses</t>
  </si>
  <si>
    <t xml:space="preserve">   FERC Acct 928 -  CPUC Intervenor Funding Expense - Distribution</t>
  </si>
  <si>
    <t>Pg5 Rev Attachment 2; Section 1; Page 1; Line 17</t>
  </si>
  <si>
    <t>Pg6 Rev Attachment 2; Section 2; Page 1; Line 31</t>
  </si>
  <si>
    <t>Pg8 Rev Attachment 2; Section 3; Page 1; Line 21</t>
  </si>
  <si>
    <t>Pg8 Rev Attachment 2; Section 3; Page 1; Line 28</t>
  </si>
  <si>
    <t>Pg8 Rev Attachment 2; Section 3; Page 1; Line 33</t>
  </si>
  <si>
    <t>Pg8 Rev Attachment 2; Section 3; Page 2; Line 19</t>
  </si>
  <si>
    <t>Other Adjustments due to Appendix X Cycle 7 Cost Adjustments Calculation:</t>
  </si>
  <si>
    <t>Pg5 Rev Attachment 2; Sec. 1; Page 1; Line 17</t>
  </si>
  <si>
    <t>Pg6 Rev Attachment 2; Sec. 2; Page 1; Line 31</t>
  </si>
  <si>
    <t>Pg8 Rev Attachment 2; Sec. 3; Page 2; Line 23</t>
  </si>
  <si>
    <t>Pg10 Rev Attachment 3; Sec. 4a; Page TU; Col. m; Line 30</t>
  </si>
  <si>
    <t>Pg12 Rev Statement AD; Line 11</t>
  </si>
  <si>
    <t>Pg15.2 Rev AH-2; (Line 17 + Line 35); Col. f</t>
  </si>
  <si>
    <t>Pg15 Rev Statement AH; Line 38</t>
  </si>
  <si>
    <t>Pg18 Rev Statement AL; Line 5</t>
  </si>
  <si>
    <t>Pg18 Rev Statement AL; Line 9</t>
  </si>
  <si>
    <t>Pg18 Rev Statement AL; Line 19</t>
  </si>
  <si>
    <t>Pg19 Rev Statement AV; Line 31</t>
  </si>
  <si>
    <t>Pg12 Rev Statement AD; Line 19</t>
  </si>
  <si>
    <t>Pg12 Rev Statement AD; Line 17</t>
  </si>
  <si>
    <t>Pg19 Rev Statement AV; Page 2; Line 27</t>
  </si>
  <si>
    <t>Pg19 Rev Statement AV; Page 2; Line 29</t>
  </si>
  <si>
    <t>Pg16 Statement AJ; Line 1</t>
  </si>
  <si>
    <t>Pg16 Statement AJ; Line 3</t>
  </si>
  <si>
    <t>Pg19 Rev Statement AV; Page 2; Line 31</t>
  </si>
  <si>
    <t>Pg15.2 Rev AH-2; Line 37; Col. d</t>
  </si>
  <si>
    <t>Pg15.4 Rev AH-3; Line 20; Col. d</t>
  </si>
  <si>
    <t>Pg12 Rev Statement AD; Line 25</t>
  </si>
  <si>
    <t>Pg12 Rev Statement AD; Line 29</t>
  </si>
  <si>
    <t>Pg12 Rev Statement AD; Line 31</t>
  </si>
  <si>
    <t>Pg12 Rev Statement AD; Line 1</t>
  </si>
  <si>
    <t>Pg12 Rev Statement AD; Line 7</t>
  </si>
  <si>
    <t>Pg12 Rev Statement AD; Line 9</t>
  </si>
  <si>
    <t>Pg12 Rev Statement AD; Line 35</t>
  </si>
  <si>
    <t>Pg15 Rev Statement AH; Line 17</t>
  </si>
  <si>
    <t>Pg21 Rev AV-4; Page 1; Line 26</t>
  </si>
  <si>
    <t>Pg14 Rev Statement AF; Line 7</t>
  </si>
  <si>
    <t>Pg12 Statement AD; Line 11</t>
  </si>
  <si>
    <t>Pg12 Statement AD; Line 27</t>
  </si>
  <si>
    <t>Pg12 Statement AD; Line 29</t>
  </si>
  <si>
    <t>Pg12 Statement AD; Line 31</t>
  </si>
  <si>
    <t>Pg13 Statement AE; Line 1</t>
  </si>
  <si>
    <t>Pg13 Statement AE; Line 11</t>
  </si>
  <si>
    <t>Pg13 Statement AE; Line 13</t>
  </si>
  <si>
    <t>Pg13 Statement AE; Line 15</t>
  </si>
  <si>
    <t xml:space="preserve">Section C.6a of the Protocols provides a mechanism for SDG&amp;E to correct errors that affected the Appendix X costs in a previous Informational Filing. In this </t>
  </si>
  <si>
    <t>Page 3 and Page 4, Line 38</t>
  </si>
  <si>
    <t>Page 3 and Page 4, Line 15</t>
  </si>
  <si>
    <t>Page 3 and Page 4, Line 19</t>
  </si>
  <si>
    <t>Adj</t>
  </si>
  <si>
    <t>Adj A&amp;G with</t>
  </si>
  <si>
    <t>FERC Audit Adj</t>
  </si>
  <si>
    <t>Pg11 Rev Sec. 4b-TU COS; Line 14</t>
  </si>
  <si>
    <t>Source: As Filed Appendix X Cycle 7; Rev Stmt AH in FERC Audit Adj; ER24-176</t>
  </si>
  <si>
    <t>Source: As Filed Appendix X Cycle 7; Rev Stmt AH-3 in FERC Audit Adj; ER24-176</t>
  </si>
  <si>
    <t>Source: As Filed Appendix X Cycle 7; Rev AV-4 in FERC Audit Adj; ER24-176</t>
  </si>
  <si>
    <r>
      <t xml:space="preserve">(f) </t>
    </r>
    <r>
      <rPr>
        <b/>
        <vertAlign val="superscript"/>
        <sz val="12"/>
        <rFont val="Times New Roman"/>
        <family val="1"/>
      </rPr>
      <t>6</t>
    </r>
  </si>
  <si>
    <t>(g) = (e) - (f)</t>
  </si>
  <si>
    <t xml:space="preserve">Add / (Deduct) </t>
  </si>
  <si>
    <t>Revised</t>
  </si>
  <si>
    <t>A&amp;G Cost Adj</t>
  </si>
  <si>
    <r>
      <t xml:space="preserve">Duplicate Charges (Company Energy Use) </t>
    </r>
    <r>
      <rPr>
        <b/>
        <vertAlign val="superscript"/>
        <sz val="12"/>
        <rFont val="Times New Roman"/>
        <family val="1"/>
      </rPr>
      <t>6</t>
    </r>
  </si>
  <si>
    <t>This is to correct the overallocation of duplicate charges credit for company energy use in FERC Account no. 929.</t>
  </si>
  <si>
    <t xml:space="preserve">   Other Cost Adjustments</t>
  </si>
  <si>
    <t>Sum Lines 20 thru 32</t>
  </si>
  <si>
    <t>Line 33 + Line 34</t>
  </si>
  <si>
    <t>Line 35 x Line 36</t>
  </si>
  <si>
    <t>Negative of Line 34 x Line 58</t>
  </si>
  <si>
    <t>Line 37 + Line 38</t>
  </si>
  <si>
    <t>Sum Lines 42 thru 45</t>
  </si>
  <si>
    <t>Line 42 Above</t>
  </si>
  <si>
    <t>Sum Lines 48 thru 55</t>
  </si>
  <si>
    <t>Line 46 / Line 56</t>
  </si>
  <si>
    <t xml:space="preserve">   FERC Audit Adjustments (incl. in Appendix X Cycle 7; ER24-176)</t>
  </si>
  <si>
    <t>Pg5 Rev Attachment 2; Sec. 2; Page 1; Line 31</t>
  </si>
  <si>
    <t>Source: As Filed Appendix X Cycle 7; Rev Summary of Cost Components in FERC Audit Adj; ER24-176</t>
  </si>
  <si>
    <t>Pg7 Rev Attachment 3; Sec. 4a; Page TU; Col. m; Line 30</t>
  </si>
  <si>
    <t>Estimated FERC Interest rates</t>
  </si>
  <si>
    <r>
      <t xml:space="preserve">Appendix X Cycle 13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</si>
  <si>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Appendix X Cycle 13 Annual Informational Filing </t>
  </si>
  <si>
    <t>Pg9 Rev Statement AH; Line 39</t>
  </si>
  <si>
    <t>Pg10 Rev Statement AL; Line 19</t>
  </si>
  <si>
    <t>Pg10 Rev Statement AL; Line 5</t>
  </si>
  <si>
    <t>Pg10 Rev Statement AL; Line 9</t>
  </si>
  <si>
    <t>Pg12 Rev Statement AV; Line 31</t>
  </si>
  <si>
    <t>Pg12 Rev Statement AV; Page 2; Line 31</t>
  </si>
  <si>
    <t>Source: As Filed Appendix X Cycle 7; Rev Stmt AV in FERC Audit Adj; ER24-176</t>
  </si>
  <si>
    <t>Pg8 Rev Sec. 4b-TU COS; Line 14</t>
  </si>
  <si>
    <t>Page 15; Line 104; Col. 5</t>
  </si>
  <si>
    <t>Negative of AH-3; Line 34; Col. b</t>
  </si>
  <si>
    <t>Negative of AH-3; Line 38; Col. b</t>
  </si>
  <si>
    <t>Negative of AH-3; Sum Lines 27, 36; Col. b</t>
  </si>
  <si>
    <t>Pg9 Rev Statement AH; Line 17</t>
  </si>
  <si>
    <t>As Filed - Appendix X Cycle 7 ER18-1690 and ER24-176</t>
  </si>
  <si>
    <t>Appendix X Cycle 13 Annual Informational Filing</t>
  </si>
  <si>
    <t>Source: As Filed Appendix X Cycle 7; Rev Stmt AL in FERC Audit Adj; ER24-176</t>
  </si>
  <si>
    <t>Source: As Filed Appendix X Cycle 7; Rev Sec 2-Non-Direct Exp in FERC Audit Adj; ER24-176</t>
  </si>
  <si>
    <t>Source: As Filed Appendix X Cycle 7; Rev Sec 4aTU in FERC Audit Adj; ER24-176</t>
  </si>
  <si>
    <t>Negative of AH-3; Sum Lines 24, 26 ,28, 35, 37; Col. a or b</t>
  </si>
  <si>
    <t>Source: As Filed Appendix X Cycle 7; Rev Sec 4b-TU COS in FERC Audit Adj; ER24-176</t>
  </si>
  <si>
    <t>Rev AH-3; Line 20; Col. d</t>
  </si>
  <si>
    <t>Pg9.2 Negative of Rev AH-3; Line 20; Col. f</t>
  </si>
  <si>
    <t>Pg13 Rev AV-4; Page 1; Line 26</t>
  </si>
  <si>
    <t>Pg5 Rev Attachment 2; Section 2; Page 1; Line 31</t>
  </si>
  <si>
    <t>Appendix X Cycle 13 Informational Filing, SDG&amp;E is correcting Appendix X Cycle 7 for approximately $2K for the over-allocation of "Duplicate Charges</t>
  </si>
  <si>
    <t>(Company Energy Use)" Credit accounted for in FERC account 929. This error understated the Citizens Share of the Sunrise - Border East Line in the previous</t>
  </si>
  <si>
    <t>Appendix X Cycle 7 filing causing its correction in the Appendix X Cycle 13 Annual Informational Filing.</t>
  </si>
  <si>
    <t>Items in BOLD have changed to correct the over-allocation of "Duplicate Charges (Company Energy Use)" Credit in FERC Account no. 929.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</si>
</sst>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_);_(* \(#,##0.000\);_(* &quot;-&quot;??_);_(@_)"/>
    <numFmt numFmtId="168" formatCode="#,##0.0_);\(#,##0.0\)"/>
    <numFmt numFmtId="169" formatCode="0.000000"/>
    <numFmt numFmtId="170" formatCode="00000"/>
    <numFmt numFmtId="171" formatCode="General_)"/>
    <numFmt numFmtId="172" formatCode="000"/>
    <numFmt numFmtId="173" formatCode="0000"/>
    <numFmt numFmtId="174" formatCode="mm\-dd\-yy"/>
    <numFmt numFmtId="175" formatCode="_(&quot;$&quot;* #,##0.000_);_(&quot;$&quot;* \(#,##0.000\);_(&quot;$&quot;* &quot;-&quot;??_);_(@_)"/>
    <numFmt numFmtId="176" formatCode="0_);\(0\)"/>
    <numFmt numFmtId="177" formatCode="0.00000%"/>
    <numFmt numFmtId="178" formatCode="&quot;$&quot;#,##0"/>
    <numFmt numFmtId="179" formatCode="&quot;Pr:&quot;\ #,##0"/>
    <numFmt numFmtId="180" formatCode="#,##0.0_);[Red]\(#,##0.0\)"/>
    <numFmt numFmtId="181" formatCode="#,##0_%_);\(#,##0\)_%;#,##0_%_);@_%_)"/>
    <numFmt numFmtId="182" formatCode="#,##0.00_%_);\(#,##0.00\)_%;#,##0.00_%_);@_%_)"/>
    <numFmt numFmtId="183" formatCode="&quot;$&quot;#,##0_%_);\(&quot;$&quot;#,##0\)_%;&quot;$&quot;#,##0_%_);@_%_)"/>
    <numFmt numFmtId="184" formatCode="&quot;$&quot;#,##0.00_%_);\(&quot;$&quot;#,##0.00\)_%;&quot;$&quot;#,##0.00_%_);@_%_)"/>
    <numFmt numFmtId="185" formatCode="m/d/yy_%_)"/>
    <numFmt numFmtId="186" formatCode="#,##0&quot; F&quot;_);\(#,##0&quot; F&quot;\)"/>
    <numFmt numFmtId="187" formatCode="_-* #,##0_-;\-* #,##0_-;_-* &quot;-&quot;_-;_-@_-"/>
    <numFmt numFmtId="188" formatCode="_-* #,##0.00_-;\-* #,##0.00_-;_-* &quot;-&quot;??_-;_-@_-"/>
    <numFmt numFmtId="189" formatCode="0_%_);\(0\)_%;0_%_);@_%_)"/>
    <numFmt numFmtId="190" formatCode="_([$€-2]* #,##0.00_);_([$€-2]* \(#,##0.00\);_([$€-2]* &quot;-&quot;??_)"/>
    <numFmt numFmtId="191" formatCode="#,##0.0000000000_);\(#,##0.0000000000\)"/>
    <numFmt numFmtId="192" formatCode="0.0\%_);\(0.0\%\);0.0\%_);@_%_)"/>
    <numFmt numFmtId="193" formatCode="#,##0.0;\(#,##0.0\)"/>
    <numFmt numFmtId="194" formatCode="\ #,##0\ &quot;m³ &quot;;[Red]\-#,##0\ &quot;m³ &quot;"/>
    <numFmt numFmtId="195" formatCode="0.0\x_)_);&quot;NM&quot;_x_)_);0.0\x_)_);@_%_)"/>
    <numFmt numFmtId="196" formatCode="0.00_)"/>
    <numFmt numFmtId="197" formatCode="&quot;$&quot;#,##0.0_);\(&quot;$&quot;#,##0.0\)"/>
    <numFmt numFmtId="198" formatCode="&quot;yr &quot;0"/>
    <numFmt numFmtId="199" formatCode="&quot;Momth &quot;0"/>
    <numFmt numFmtId="200" formatCode="&quot;£&quot;#,##0.00;\-&quot;£&quot;#,##0.00"/>
    <numFmt numFmtId="201" formatCode="0.0%"/>
    <numFmt numFmtId="202" formatCode="_(&quot;$&quot;* #,##0_);_(&quot;$&quot;* \(#,##0\)"/>
    <numFmt numFmtId="203" formatCode="_(&quot;$&quot;* #,##0,_);_(&quot;$&quot;* \(#,##0,\);_(&quot;$&quot;* &quot;-&quot;??_);_(@_)"/>
    <numFmt numFmtId="204" formatCode="&quot;$&quot;#,##0,_);[Red]\(&quot;$&quot;#,##0,\)"/>
    <numFmt numFmtId="205" formatCode="_(* #,##0.000000_);_(* \(#,##0.000000\);_(* &quot;-&quot;??_);_(@_)"/>
    <numFmt numFmtId="206" formatCode="_(&quot;$&quot;* #,##0.00000000_);_(&quot;$&quot;* \(#,##0.00000000\);_(&quot;$&quot;* &quot;-&quot;??_);_(@_)"/>
  </numFmts>
  <fonts count="17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sz val="10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1"/>
      <name val="Times New Roman"/>
      <family val="1"/>
    </font>
    <font>
      <u val="singleAccounting"/>
      <sz val="12"/>
      <name val="Times New Roman"/>
      <family val="1"/>
    </font>
  </fonts>
  <fills count="1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856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43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3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171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40" fillId="56" borderId="19" applyNumberFormat="0" applyProtection="0">
      <alignment vertical="center"/>
    </xf>
    <xf numFmtId="4" fontId="38" fillId="56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20" fillId="59" borderId="19" applyNumberFormat="0" applyProtection="0">
      <alignment vertical="center"/>
    </xf>
    <xf numFmtId="4" fontId="38" fillId="6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0" fillId="62" borderId="19" applyNumberFormat="0" applyProtection="0">
      <alignment vertical="center"/>
    </xf>
    <xf numFmtId="4" fontId="38" fillId="63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1" fillId="56" borderId="19" applyNumberFormat="0" applyProtection="0">
      <alignment vertical="center"/>
    </xf>
    <xf numFmtId="4" fontId="36" fillId="65" borderId="20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4" fontId="42" fillId="67" borderId="19" applyNumberFormat="0" applyProtection="0">
      <alignment horizontal="left" vertical="center" indent="1"/>
    </xf>
    <xf numFmtId="4" fontId="43" fillId="66" borderId="0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24" fillId="70" borderId="21" applyNumberFormat="0">
      <protection locked="0"/>
    </xf>
    <xf numFmtId="0" fontId="14" fillId="71" borderId="22" applyBorder="0"/>
    <xf numFmtId="4" fontId="38" fillId="69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36" fillId="66" borderId="23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4" fontId="38" fillId="69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36" fillId="66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5" fillId="67" borderId="19" applyNumberFormat="0" applyProtection="0">
      <alignment vertical="center"/>
    </xf>
    <xf numFmtId="4" fontId="46" fillId="67" borderId="19" applyNumberFormat="0" applyProtection="0">
      <alignment vertical="center"/>
    </xf>
    <xf numFmtId="4" fontId="47" fillId="72" borderId="19" applyNumberFormat="0" applyProtection="0">
      <alignment horizontal="left" vertical="center" indent="1"/>
    </xf>
    <xf numFmtId="4" fontId="48" fillId="68" borderId="23" applyNumberFormat="0" applyProtection="0">
      <alignment horizontal="left" vertical="center" indent="1"/>
    </xf>
    <xf numFmtId="0" fontId="24" fillId="73" borderId="24"/>
    <xf numFmtId="4" fontId="49" fillId="69" borderId="18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/>
    <xf numFmtId="0" fontId="52" fillId="0" borderId="25" applyNumberFormat="0" applyFill="0" applyProtection="0">
      <alignment horizontal="center"/>
    </xf>
    <xf numFmtId="0" fontId="53" fillId="0" borderId="0" applyNumberFormat="0" applyFill="0" applyBorder="0" applyProtection="0">
      <alignment horizontal="centerContinuous"/>
    </xf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6" borderId="0" applyNumberFormat="0" applyBorder="0" applyAlignment="0" applyProtection="0"/>
    <xf numFmtId="0" fontId="60" fillId="79" borderId="26" applyNumberFormat="0" applyAlignment="0" applyProtection="0"/>
    <xf numFmtId="0" fontId="60" fillId="79" borderId="26" applyNumberFormat="0" applyAlignment="0" applyProtection="0"/>
    <xf numFmtId="0" fontId="61" fillId="9" borderId="12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3" fillId="10" borderId="15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64" fillId="0" borderId="0" applyFont="0">
      <alignment horizontal="center"/>
    </xf>
    <xf numFmtId="0" fontId="65" fillId="0" borderId="0" applyNumberFormat="0" applyFill="0" applyBorder="0" applyAlignment="0" applyProtection="0"/>
    <xf numFmtId="1" fontId="54" fillId="0" borderId="0" applyFo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8" fillId="0" borderId="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70" fillId="0" borderId="10" applyNumberFormat="0" applyFill="0" applyAlignment="0" applyProtection="0"/>
    <xf numFmtId="0" fontId="71" fillId="0" borderId="30" applyNumberFormat="0" applyFill="0" applyAlignment="0" applyProtection="0"/>
    <xf numFmtId="0" fontId="71" fillId="0" borderId="30" applyNumberFormat="0" applyFill="0" applyAlignment="0" applyProtection="0"/>
    <xf numFmtId="0" fontId="72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26" applyNumberFormat="0" applyAlignment="0" applyProtection="0"/>
    <xf numFmtId="0" fontId="73" fillId="49" borderId="26" applyNumberFormat="0" applyAlignment="0" applyProtection="0"/>
    <xf numFmtId="0" fontId="74" fillId="8" borderId="12" applyNumberFormat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14" applyNumberFormat="0" applyFill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0" fontId="24" fillId="80" borderId="0"/>
    <xf numFmtId="0" fontId="79" fillId="0" borderId="0"/>
    <xf numFmtId="0" fontId="24" fillId="80" borderId="0"/>
    <xf numFmtId="0" fontId="24" fillId="80" borderId="0"/>
    <xf numFmtId="0" fontId="3" fillId="0" borderId="0"/>
    <xf numFmtId="0" fontId="55" fillId="0" borderId="0"/>
    <xf numFmtId="0" fontId="79" fillId="0" borderId="0"/>
    <xf numFmtId="0" fontId="3" fillId="0" borderId="0"/>
    <xf numFmtId="0" fontId="3" fillId="0" borderId="0"/>
    <xf numFmtId="0" fontId="24" fillId="80" borderId="0"/>
    <xf numFmtId="0" fontId="24" fillId="80" borderId="0"/>
    <xf numFmtId="0" fontId="3" fillId="0" borderId="0"/>
    <xf numFmtId="0" fontId="24" fillId="80" borderId="0"/>
    <xf numFmtId="0" fontId="24" fillId="80" borderId="0"/>
    <xf numFmtId="0" fontId="24" fillId="80" borderId="0"/>
    <xf numFmtId="0" fontId="24" fillId="80" borderId="0"/>
    <xf numFmtId="0" fontId="24" fillId="80" borderId="0"/>
    <xf numFmtId="0" fontId="24" fillId="80" borderId="0"/>
    <xf numFmtId="0" fontId="3" fillId="0" borderId="0"/>
    <xf numFmtId="0" fontId="3" fillId="0" borderId="0"/>
    <xf numFmtId="0" fontId="24" fillId="80" borderId="0"/>
    <xf numFmtId="0" fontId="24" fillId="80" borderId="0"/>
    <xf numFmtId="0" fontId="24" fillId="80" borderId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80" fillId="11" borderId="16" applyNumberFormat="0" applyFont="0" applyAlignment="0" applyProtection="0"/>
    <xf numFmtId="0" fontId="81" fillId="79" borderId="32" applyNumberFormat="0" applyAlignment="0" applyProtection="0"/>
    <xf numFmtId="0" fontId="81" fillId="79" borderId="32" applyNumberFormat="0" applyAlignment="0" applyProtection="0"/>
    <xf numFmtId="0" fontId="82" fillId="9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7">
      <alignment horizontal="center"/>
    </xf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4" fontId="36" fillId="54" borderId="18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32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39" fillId="82" borderId="18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32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85" fillId="54" borderId="32" applyNumberFormat="0" applyProtection="0">
      <alignment vertical="center"/>
    </xf>
    <xf numFmtId="4" fontId="86" fillId="54" borderId="26" applyNumberFormat="0" applyProtection="0">
      <alignment vertical="center"/>
    </xf>
    <xf numFmtId="4" fontId="37" fillId="54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87" fillId="82" borderId="18" applyNumberFormat="0" applyProtection="0">
      <alignment horizontal="left" vertical="top" indent="1"/>
    </xf>
    <xf numFmtId="4" fontId="43" fillId="54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63" borderId="32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63" borderId="32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39" fillId="99" borderId="32" applyNumberFormat="0" applyProtection="0">
      <alignment horizontal="left" vertical="center" indent="1"/>
    </xf>
    <xf numFmtId="4" fontId="39" fillId="98" borderId="20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6" fillId="65" borderId="20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9" fillId="98" borderId="2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66" borderId="0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70" borderId="21" applyNumberFormat="0">
      <protection locked="0"/>
    </xf>
    <xf numFmtId="0" fontId="24" fillId="70" borderId="21" applyNumberFormat="0">
      <protection locked="0"/>
    </xf>
    <xf numFmtId="0" fontId="24" fillId="70" borderId="21" applyNumberFormat="0">
      <protection locked="0"/>
    </xf>
    <xf numFmtId="0" fontId="24" fillId="70" borderId="21" applyNumberFormat="0">
      <protection locked="0"/>
    </xf>
    <xf numFmtId="0" fontId="24" fillId="70" borderId="21" applyNumberFormat="0">
      <protection locked="0"/>
    </xf>
    <xf numFmtId="4" fontId="43" fillId="72" borderId="32" applyNumberFormat="0" applyProtection="0">
      <alignment vertical="center"/>
    </xf>
    <xf numFmtId="4" fontId="43" fillId="72" borderId="32" applyNumberFormat="0" applyProtection="0">
      <alignment vertical="center"/>
    </xf>
    <xf numFmtId="4" fontId="88" fillId="108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38" fillId="69" borderId="18" applyNumberFormat="0" applyProtection="0">
      <alignment vertical="center"/>
    </xf>
    <xf numFmtId="4" fontId="85" fillId="72" borderId="32" applyNumberFormat="0" applyProtection="0">
      <alignment vertical="center"/>
    </xf>
    <xf numFmtId="4" fontId="86" fillId="72" borderId="24" applyNumberFormat="0" applyProtection="0">
      <alignment vertical="center"/>
    </xf>
    <xf numFmtId="4" fontId="44" fillId="69" borderId="18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88" fillId="104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0" fontId="88" fillId="108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38" fillId="69" borderId="18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85" fillId="100" borderId="32" applyNumberFormat="0" applyProtection="0">
      <alignment horizontal="right" vertical="center"/>
    </xf>
    <xf numFmtId="4" fontId="86" fillId="67" borderId="26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36" fillId="66" borderId="18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88" fillId="102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89" fillId="0" borderId="0"/>
    <xf numFmtId="4" fontId="90" fillId="109" borderId="33" applyNumberFormat="0" applyProtection="0">
      <alignment horizontal="left" vertical="center" indent="1"/>
    </xf>
    <xf numFmtId="0" fontId="89" fillId="0" borderId="0"/>
    <xf numFmtId="0" fontId="89" fillId="0" borderId="0"/>
    <xf numFmtId="4" fontId="48" fillId="68" borderId="23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4" fillId="73" borderId="24"/>
    <xf numFmtId="0" fontId="24" fillId="73" borderId="24"/>
    <xf numFmtId="0" fontId="24" fillId="73" borderId="24"/>
    <xf numFmtId="0" fontId="24" fillId="73" borderId="24"/>
    <xf numFmtId="0" fontId="24" fillId="73" borderId="24"/>
    <xf numFmtId="0" fontId="24" fillId="73" borderId="24"/>
    <xf numFmtId="0" fontId="24" fillId="73" borderId="24"/>
    <xf numFmtId="0" fontId="24" fillId="73" borderId="24"/>
    <xf numFmtId="0" fontId="24" fillId="73" borderId="24"/>
    <xf numFmtId="4" fontId="91" fillId="100" borderId="32" applyNumberFormat="0" applyProtection="0">
      <alignment horizontal="right" vertical="center"/>
    </xf>
    <xf numFmtId="4" fontId="92" fillId="70" borderId="26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0" fontId="93" fillId="110" borderId="0"/>
    <xf numFmtId="49" fontId="94" fillId="110" borderId="0"/>
    <xf numFmtId="49" fontId="95" fillId="110" borderId="35"/>
    <xf numFmtId="49" fontId="95" fillId="110" borderId="0"/>
    <xf numFmtId="0" fontId="93" fillId="67" borderId="35">
      <protection locked="0"/>
    </xf>
    <xf numFmtId="0" fontId="93" fillId="110" borderId="0"/>
    <xf numFmtId="0" fontId="96" fillId="61" borderId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97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3" fillId="0" borderId="0"/>
    <xf numFmtId="0" fontId="8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171" fontId="34" fillId="0" borderId="0"/>
    <xf numFmtId="171" fontId="34" fillId="0" borderId="0"/>
    <xf numFmtId="0" fontId="99" fillId="6" borderId="0" applyNumberFormat="0" applyBorder="0" applyAlignment="0" applyProtection="0"/>
    <xf numFmtId="0" fontId="59" fillId="6" borderId="0" applyNumberFormat="0" applyBorder="0" applyAlignment="0" applyProtection="0"/>
    <xf numFmtId="0" fontId="100" fillId="9" borderId="12" applyNumberFormat="0" applyAlignment="0" applyProtection="0"/>
    <xf numFmtId="0" fontId="61" fillId="9" borderId="12" applyNumberFormat="0" applyAlignment="0" applyProtection="0"/>
    <xf numFmtId="0" fontId="101" fillId="10" borderId="15" applyNumberFormat="0" applyAlignment="0" applyProtection="0"/>
    <xf numFmtId="0" fontId="63" fillId="10" borderId="15" applyNumberFormat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32" fillId="43" borderId="0" applyNumberFormat="0" applyBorder="0" applyAlignment="0" applyProtection="0"/>
    <xf numFmtId="0" fontId="103" fillId="0" borderId="9" applyNumberFormat="0" applyFill="0" applyAlignment="0" applyProtection="0"/>
    <xf numFmtId="0" fontId="68" fillId="0" borderId="9" applyNumberFormat="0" applyFill="0" applyAlignment="0" applyProtection="0"/>
    <xf numFmtId="0" fontId="104" fillId="0" borderId="10" applyNumberFormat="0" applyFill="0" applyAlignment="0" applyProtection="0"/>
    <xf numFmtId="0" fontId="70" fillId="0" borderId="10" applyNumberFormat="0" applyFill="0" applyAlignment="0" applyProtection="0"/>
    <xf numFmtId="0" fontId="105" fillId="0" borderId="11" applyNumberFormat="0" applyFill="0" applyAlignment="0" applyProtection="0"/>
    <xf numFmtId="0" fontId="72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8" borderId="12" applyNumberFormat="0" applyAlignment="0" applyProtection="0"/>
    <xf numFmtId="0" fontId="74" fillId="8" borderId="12" applyNumberFormat="0" applyAlignment="0" applyProtection="0"/>
    <xf numFmtId="0" fontId="107" fillId="0" borderId="14" applyNumberFormat="0" applyFill="0" applyAlignment="0" applyProtection="0"/>
    <xf numFmtId="0" fontId="76" fillId="0" borderId="14" applyNumberFormat="0" applyFill="0" applyAlignment="0" applyProtection="0"/>
    <xf numFmtId="0" fontId="108" fillId="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0" fontId="75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24" fillId="8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4" fillId="80" borderId="0"/>
    <xf numFmtId="0" fontId="24" fillId="80" borderId="0"/>
    <xf numFmtId="0" fontId="10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4" fillId="48" borderId="2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80" fillId="11" borderId="16" applyNumberFormat="0" applyFont="0" applyAlignment="0" applyProtection="0"/>
    <xf numFmtId="0" fontId="110" fillId="9" borderId="13" applyNumberFormat="0" applyAlignment="0" applyProtection="0"/>
    <xf numFmtId="0" fontId="82" fillId="9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86" fillId="54" borderId="2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24" fillId="70" borderId="21" applyNumberFormat="0">
      <protection locked="0"/>
    </xf>
    <xf numFmtId="0" fontId="24" fillId="70" borderId="21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70" borderId="21" applyNumberFormat="0">
      <protection locked="0"/>
    </xf>
    <xf numFmtId="4" fontId="88" fillId="108" borderId="18" applyNumberFormat="0" applyProtection="0">
      <alignment vertical="center"/>
    </xf>
    <xf numFmtId="4" fontId="86" fillId="72" borderId="24" applyNumberFormat="0" applyProtection="0">
      <alignment vertical="center"/>
    </xf>
    <xf numFmtId="4" fontId="88" fillId="104" borderId="18" applyNumberFormat="0" applyProtection="0">
      <alignment horizontal="left" vertical="center" indent="1"/>
    </xf>
    <xf numFmtId="0" fontId="88" fillId="10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6" fillId="67" borderId="26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4" fillId="73" borderId="24"/>
    <xf numFmtId="4" fontId="92" fillId="70" borderId="26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97" fillId="0" borderId="17" applyNumberFormat="0" applyFill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54" borderId="18" applyNumberFormat="0" applyProtection="0">
      <alignment horizontal="left" vertical="top" indent="1"/>
    </xf>
    <xf numFmtId="0" fontId="62" fillId="77" borderId="38" applyNumberFormat="0" applyAlignment="0" applyProtection="0"/>
    <xf numFmtId="0" fontId="62" fillId="77" borderId="38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4" fillId="0" borderId="37">
      <alignment horizontal="center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116" fillId="54" borderId="18" applyNumberFormat="0" applyProtection="0">
      <alignment vertical="center"/>
    </xf>
    <xf numFmtId="44" fontId="3" fillId="0" borderId="0" applyFont="0" applyFill="0" applyBorder="0" applyAlignment="0" applyProtection="0"/>
    <xf numFmtId="4" fontId="91" fillId="101" borderId="18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68" borderId="18" applyNumberFormat="0" applyProtection="0">
      <alignment horizontal="left" vertical="top" indent="1"/>
    </xf>
    <xf numFmtId="0" fontId="55" fillId="11" borderId="16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66" borderId="18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9" borderId="18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5" borderId="18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5" fillId="72" borderId="18" applyNumberFormat="0" applyProtection="0">
      <alignment vertical="center"/>
    </xf>
    <xf numFmtId="4" fontId="48" fillId="109" borderId="0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2" fillId="77" borderId="52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2" fillId="77" borderId="5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4" fontId="3" fillId="0" borderId="0" applyFont="0" applyFill="0" applyBorder="0" applyAlignment="0" applyProtection="0"/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154" fillId="125" borderId="74" applyBorder="0" applyProtection="0">
      <alignment horizontal="centerContinuous" vertical="center"/>
    </xf>
    <xf numFmtId="43" fontId="3" fillId="0" borderId="0" applyFont="0" applyFill="0" applyBorder="0" applyAlignment="0" applyProtection="0"/>
    <xf numFmtId="0" fontId="3" fillId="0" borderId="0"/>
    <xf numFmtId="4" fontId="36" fillId="65" borderId="55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6" fontId="3" fillId="0" borderId="0">
      <protection locked="0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3" borderId="54"/>
    <xf numFmtId="0" fontId="3" fillId="69" borderId="76" applyNumberFormat="0" applyProtection="0">
      <alignment horizontal="left" vertical="top" indent="1"/>
    </xf>
    <xf numFmtId="0" fontId="114" fillId="0" borderId="0"/>
    <xf numFmtId="41" fontId="2" fillId="0" borderId="0" applyFont="0" applyFill="0" applyBorder="0" applyAlignment="0" applyProtection="0"/>
    <xf numFmtId="4" fontId="43" fillId="102" borderId="76" applyNumberFormat="0" applyProtection="0">
      <alignment horizontal="left" vertical="center" inden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52" fillId="0" borderId="57" applyNumberFormat="0" applyFill="0" applyProtection="0">
      <alignment horizontal="center"/>
    </xf>
    <xf numFmtId="4" fontId="43" fillId="102" borderId="76" applyNumberFormat="0" applyProtection="0">
      <alignment horizontal="left" vertical="center" indent="1"/>
    </xf>
    <xf numFmtId="171" fontId="12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6" borderId="0" applyNumberFormat="0" applyBorder="0" applyAlignment="0" applyProtection="0"/>
    <xf numFmtId="0" fontId="43" fillId="116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124" fillId="117" borderId="0" applyNumberFormat="0" applyBorder="0" applyAlignment="0" applyProtection="0"/>
    <xf numFmtId="0" fontId="124" fillId="117" borderId="0" applyNumberFormat="0" applyBorder="0" applyAlignment="0" applyProtection="0"/>
    <xf numFmtId="0" fontId="124" fillId="87" borderId="0" applyNumberFormat="0" applyBorder="0" applyAlignment="0" applyProtection="0"/>
    <xf numFmtId="0" fontId="124" fillId="87" borderId="0" applyNumberFormat="0" applyBorder="0" applyAlignment="0" applyProtection="0"/>
    <xf numFmtId="0" fontId="124" fillId="96" borderId="0" applyNumberFormat="0" applyBorder="0" applyAlignment="0" applyProtection="0"/>
    <xf numFmtId="0" fontId="124" fillId="96" borderId="0" applyNumberFormat="0" applyBorder="0" applyAlignment="0" applyProtection="0"/>
    <xf numFmtId="0" fontId="124" fillId="118" borderId="0" applyNumberFormat="0" applyBorder="0" applyAlignment="0" applyProtection="0"/>
    <xf numFmtId="0" fontId="124" fillId="118" borderId="0" applyNumberFormat="0" applyBorder="0" applyAlignment="0" applyProtection="0"/>
    <xf numFmtId="0" fontId="124" fillId="83" borderId="0" applyNumberFormat="0" applyBorder="0" applyAlignment="0" applyProtection="0"/>
    <xf numFmtId="0" fontId="124" fillId="83" borderId="0" applyNumberFormat="0" applyBorder="0" applyAlignment="0" applyProtection="0"/>
    <xf numFmtId="0" fontId="124" fillId="90" borderId="0" applyNumberFormat="0" applyBorder="0" applyAlignment="0" applyProtection="0"/>
    <xf numFmtId="0" fontId="124" fillId="90" borderId="0" applyNumberFormat="0" applyBorder="0" applyAlignment="0" applyProtection="0"/>
    <xf numFmtId="0" fontId="124" fillId="119" borderId="0" applyNumberFormat="0" applyBorder="0" applyAlignment="0" applyProtection="0"/>
    <xf numFmtId="0" fontId="124" fillId="119" borderId="0" applyNumberFormat="0" applyBorder="0" applyAlignment="0" applyProtection="0"/>
    <xf numFmtId="0" fontId="124" fillId="88" borderId="0" applyNumberFormat="0" applyBorder="0" applyAlignment="0" applyProtection="0"/>
    <xf numFmtId="0" fontId="124" fillId="88" borderId="0" applyNumberFormat="0" applyBorder="0" applyAlignment="0" applyProtection="0"/>
    <xf numFmtId="0" fontId="124" fillId="94" borderId="0" applyNumberFormat="0" applyBorder="0" applyAlignment="0" applyProtection="0"/>
    <xf numFmtId="0" fontId="124" fillId="94" borderId="0" applyNumberFormat="0" applyBorder="0" applyAlignment="0" applyProtection="0"/>
    <xf numFmtId="0" fontId="124" fillId="118" borderId="0" applyNumberFormat="0" applyBorder="0" applyAlignment="0" applyProtection="0"/>
    <xf numFmtId="0" fontId="124" fillId="118" borderId="0" applyNumberFormat="0" applyBorder="0" applyAlignment="0" applyProtection="0"/>
    <xf numFmtId="0" fontId="124" fillId="83" borderId="0" applyNumberFormat="0" applyBorder="0" applyAlignment="0" applyProtection="0"/>
    <xf numFmtId="0" fontId="124" fillId="83" borderId="0" applyNumberFormat="0" applyBorder="0" applyAlignment="0" applyProtection="0"/>
    <xf numFmtId="0" fontId="124" fillId="92" borderId="0" applyNumberFormat="0" applyBorder="0" applyAlignment="0" applyProtection="0"/>
    <xf numFmtId="0" fontId="124" fillId="92" borderId="0" applyNumberFormat="0" applyBorder="0" applyAlignment="0" applyProtection="0"/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179" fontId="3" fillId="66" borderId="58">
      <alignment horizontal="center" vertical="center"/>
    </xf>
    <xf numFmtId="0" fontId="125" fillId="85" borderId="0" applyNumberFormat="0" applyBorder="0" applyAlignment="0" applyProtection="0"/>
    <xf numFmtId="0" fontId="125" fillId="85" borderId="0" applyNumberFormat="0" applyBorder="0" applyAlignment="0" applyProtection="0"/>
    <xf numFmtId="3" fontId="126" fillId="0" borderId="0" applyFill="0" applyBorder="0" applyProtection="0">
      <alignment horizontal="right"/>
    </xf>
    <xf numFmtId="180" fontId="127" fillId="0" borderId="0" applyNumberFormat="0" applyFill="0" applyBorder="0" applyAlignment="0" applyProtection="0">
      <alignment horizontal="center"/>
      <protection locked="0"/>
    </xf>
    <xf numFmtId="0" fontId="128" fillId="0" borderId="42" applyFill="0" applyProtection="0">
      <alignment horizontal="right"/>
    </xf>
    <xf numFmtId="0" fontId="129" fillId="104" borderId="59" applyNumberFormat="0" applyAlignment="0" applyProtection="0"/>
    <xf numFmtId="0" fontId="129" fillId="104" borderId="59" applyNumberFormat="0" applyAlignment="0" applyProtection="0"/>
    <xf numFmtId="8" fontId="3" fillId="0" borderId="41" applyFont="0" applyFill="0" applyBorder="0" applyProtection="0">
      <alignment horizontal="right"/>
    </xf>
    <xf numFmtId="0" fontId="130" fillId="120" borderId="52" applyNumberFormat="0" applyAlignment="0" applyProtection="0"/>
    <xf numFmtId="0" fontId="130" fillId="120" borderId="52" applyNumberFormat="0" applyAlignment="0" applyProtection="0"/>
    <xf numFmtId="0" fontId="14" fillId="0" borderId="45">
      <alignment horizontal="center"/>
    </xf>
    <xf numFmtId="181" fontId="131" fillId="0" borderId="0" applyFont="0" applyFill="0" applyBorder="0" applyAlignment="0" applyProtection="0">
      <alignment horizontal="right"/>
    </xf>
    <xf numFmtId="0" fontId="43" fillId="68" borderId="76" applyNumberFormat="0" applyProtection="0">
      <alignment horizontal="left" vertical="top" indent="1"/>
    </xf>
    <xf numFmtId="43" fontId="3" fillId="0" borderId="0" applyFont="0" applyFill="0" applyBorder="0" applyAlignment="0" applyProtection="0"/>
    <xf numFmtId="182" fontId="131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43" fontId="32" fillId="0" borderId="0" applyFont="0" applyFill="0" applyBorder="0" applyAlignment="0" applyProtection="0"/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182" fontId="131" fillId="0" borderId="0" applyFont="0" applyFill="0" applyBorder="0" applyAlignment="0" applyProtection="0">
      <alignment horizontal="right"/>
    </xf>
    <xf numFmtId="4" fontId="91" fillId="101" borderId="76" applyNumberFormat="0" applyProtection="0">
      <alignment horizontal="right"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1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91" fillId="101" borderId="76" applyNumberFormat="0" applyProtection="0">
      <alignment horizontal="right" vertical="center"/>
    </xf>
    <xf numFmtId="40" fontId="3" fillId="0" borderId="0" applyFont="0" applyFill="0" applyBorder="0" applyProtection="0">
      <alignment horizontal="right"/>
    </xf>
    <xf numFmtId="3" fontId="3" fillId="0" borderId="0" applyFont="0" applyFill="0" applyBorder="0" applyAlignment="0" applyProtection="0"/>
    <xf numFmtId="183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184" fontId="131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3" fillId="0" borderId="0">
      <protection locked="0"/>
    </xf>
    <xf numFmtId="15" fontId="14" fillId="0" borderId="0" applyFill="0" applyBorder="0" applyAlignment="0" applyProtection="0"/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185" fontId="131" fillId="0" borderId="0" applyFont="0" applyFill="0" applyBorder="0" applyAlignment="0" applyProtection="0"/>
    <xf numFmtId="186" fontId="3" fillId="0" borderId="0">
      <protection locked="0"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131" fillId="0" borderId="60" applyNumberFormat="0" applyFont="0" applyFill="0" applyAlignment="0" applyProtection="0"/>
    <xf numFmtId="190" fontId="3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39" fontId="83" fillId="0" borderId="0"/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191" fontId="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Fill="0" applyBorder="0" applyProtection="0">
      <alignment horizontal="left"/>
    </xf>
    <xf numFmtId="37" fontId="24" fillId="0" borderId="0"/>
    <xf numFmtId="0" fontId="136" fillId="113" borderId="0" applyNumberFormat="0" applyBorder="0" applyAlignment="0" applyProtection="0"/>
    <xf numFmtId="0" fontId="136" fillId="113" borderId="0" applyNumberFormat="0" applyBorder="0" applyAlignment="0" applyProtection="0"/>
    <xf numFmtId="38" fontId="24" fillId="4" borderId="0" applyNumberFormat="0" applyBorder="0" applyAlignment="0" applyProtection="0"/>
    <xf numFmtId="192" fontId="131" fillId="0" borderId="0" applyFont="0" applyFill="0" applyBorder="0" applyAlignment="0" applyProtection="0">
      <alignment horizontal="right"/>
    </xf>
    <xf numFmtId="0" fontId="137" fillId="0" borderId="0" applyNumberFormat="0" applyFill="0" applyBorder="0" applyAlignment="0" applyProtection="0"/>
    <xf numFmtId="0" fontId="21" fillId="0" borderId="0" applyFill="0" applyBorder="0" applyProtection="0">
      <alignment horizontal="right"/>
    </xf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139" fillId="0" borderId="62" applyNumberFormat="0" applyFill="0" applyAlignment="0" applyProtection="0"/>
    <xf numFmtId="0" fontId="139" fillId="0" borderId="62" applyNumberFormat="0" applyFill="0" applyAlignment="0" applyProtection="0"/>
    <xf numFmtId="0" fontId="45" fillId="0" borderId="63" applyNumberFormat="0" applyFill="0" applyAlignment="0" applyProtection="0"/>
    <xf numFmtId="0" fontId="45" fillId="0" borderId="6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2" fillId="0" borderId="64" applyNumberFormat="0" applyFill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93" fontId="142" fillId="0" borderId="0"/>
    <xf numFmtId="10" fontId="24" fillId="72" borderId="54" applyNumberFormat="0" applyBorder="0" applyAlignment="0" applyProtection="0"/>
    <xf numFmtId="0" fontId="143" fillId="116" borderId="59" applyNumberFormat="0" applyAlignment="0" applyProtection="0"/>
    <xf numFmtId="0" fontId="143" fillId="116" borderId="59" applyNumberFormat="0" applyAlignment="0" applyProtection="0"/>
    <xf numFmtId="10" fontId="24" fillId="72" borderId="0">
      <protection locked="0"/>
    </xf>
    <xf numFmtId="0" fontId="144" fillId="0" borderId="65">
      <alignment horizontal="right"/>
    </xf>
    <xf numFmtId="0" fontId="144" fillId="0" borderId="65">
      <alignment horizontal="left"/>
    </xf>
    <xf numFmtId="0" fontId="145" fillId="0" borderId="66" applyNumberFormat="0" applyFill="0" applyAlignment="0" applyProtection="0"/>
    <xf numFmtId="0" fontId="145" fillId="0" borderId="66" applyNumberFormat="0" applyFill="0" applyAlignment="0" applyProtection="0"/>
    <xf numFmtId="180" fontId="24" fillId="0" borderId="0" applyNumberFormat="0" applyFont="0" applyFill="0" applyBorder="0" applyAlignment="0">
      <protection hidden="1"/>
    </xf>
    <xf numFmtId="194" fontId="132" fillId="0" borderId="44">
      <alignment horizontal="right"/>
    </xf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131" fillId="0" borderId="0" applyFont="0" applyFill="0" applyBorder="0" applyAlignment="0" applyProtection="0">
      <alignment horizontal="right"/>
    </xf>
    <xf numFmtId="0" fontId="146" fillId="82" borderId="0" applyNumberFormat="0" applyBorder="0" applyAlignment="0" applyProtection="0"/>
    <xf numFmtId="0" fontId="146" fillId="82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6" fontId="3" fillId="0" borderId="0"/>
    <xf numFmtId="193" fontId="147" fillId="0" borderId="0"/>
    <xf numFmtId="0" fontId="32" fillId="0" borderId="0"/>
    <xf numFmtId="0" fontId="32" fillId="0" borderId="0"/>
    <xf numFmtId="0" fontId="3" fillId="0" borderId="0"/>
    <xf numFmtId="169" fontId="3" fillId="0" borderId="0">
      <alignment horizontal="left" wrapText="1"/>
    </xf>
    <xf numFmtId="169" fontId="24" fillId="0" borderId="0">
      <alignment horizontal="left" wrapText="1"/>
    </xf>
    <xf numFmtId="169" fontId="3" fillId="0" borderId="0">
      <alignment horizontal="left" wrapText="1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2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0" fontId="32" fillId="0" borderId="0"/>
    <xf numFmtId="169" fontId="24" fillId="0" borderId="0">
      <alignment horizontal="left" wrapText="1"/>
    </xf>
    <xf numFmtId="0" fontId="32" fillId="0" borderId="0"/>
    <xf numFmtId="37" fontId="123" fillId="0" borderId="0"/>
    <xf numFmtId="37" fontId="1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169" fontId="3" fillId="0" borderId="0">
      <alignment horizontal="left" wrapText="1"/>
    </xf>
    <xf numFmtId="180" fontId="14" fillId="0" borderId="0" applyNumberFormat="0" applyFill="0" applyBorder="0" applyAlignment="0" applyProtection="0"/>
    <xf numFmtId="0" fontId="32" fillId="11" borderId="16" applyNumberFormat="0" applyFont="0" applyAlignment="0" applyProtection="0"/>
    <xf numFmtId="0" fontId="43" fillId="108" borderId="67" applyNumberFormat="0" applyFont="0" applyAlignment="0" applyProtection="0"/>
    <xf numFmtId="0" fontId="43" fillId="108" borderId="67" applyNumberFormat="0" applyFont="0" applyAlignment="0" applyProtection="0"/>
    <xf numFmtId="0" fontId="148" fillId="104" borderId="32" applyNumberFormat="0" applyAlignment="0" applyProtection="0"/>
    <xf numFmtId="0" fontId="148" fillId="104" borderId="32" applyNumberFormat="0" applyAlignment="0" applyProtection="0"/>
    <xf numFmtId="1" fontId="149" fillId="0" borderId="0" applyProtection="0">
      <alignment horizontal="right"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2" fillId="0" borderId="0" applyFont="0" applyFill="0" applyBorder="0" applyAlignment="0" applyProtection="0"/>
    <xf numFmtId="189" fontId="153" fillId="0" borderId="74" applyBorder="0" applyProtection="0">
      <alignment horizontal="righ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87" fontId="83" fillId="0" borderId="0" applyFont="0" applyFill="0" applyBorder="0" applyProtection="0">
      <alignment horizontal="right"/>
    </xf>
    <xf numFmtId="0" fontId="3" fillId="0" borderId="0">
      <protection locked="0"/>
    </xf>
    <xf numFmtId="0" fontId="25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65">
      <alignment horizontal="center"/>
    </xf>
    <xf numFmtId="0" fontId="84" fillId="0" borderId="65">
      <alignment horizontal="center"/>
    </xf>
    <xf numFmtId="0" fontId="84" fillId="0" borderId="65">
      <alignment horizontal="center"/>
    </xf>
    <xf numFmtId="0" fontId="84" fillId="0" borderId="65">
      <alignment horizontal="center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0" fontId="83" fillId="81" borderId="0" applyNumberFormat="0" applyFont="0" applyBorder="0" applyAlignment="0" applyProtection="0"/>
    <xf numFmtId="197" fontId="150" fillId="0" borderId="0"/>
    <xf numFmtId="198" fontId="83" fillId="0" borderId="0" applyFont="0" applyFill="0" applyBorder="0" applyProtection="0">
      <alignment horizontal="right"/>
    </xf>
    <xf numFmtId="199" fontId="83" fillId="0" borderId="0" applyFont="0" applyFill="0" applyBorder="0" applyProtection="0">
      <alignment horizontal="right"/>
    </xf>
    <xf numFmtId="198" fontId="83" fillId="0" borderId="0" applyFont="0" applyFill="0" applyBorder="0" applyProtection="0">
      <alignment horizontal="right"/>
    </xf>
    <xf numFmtId="178" fontId="126" fillId="0" borderId="0" applyFill="0" applyBorder="0" applyProtection="0">
      <alignment horizontal="right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75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8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4" fontId="3" fillId="0" borderId="0" applyFont="0" applyFill="0" applyBorder="0" applyAlignment="0" applyProtection="0"/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1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13" fillId="0" borderId="0" applyFill="0" applyBorder="0" applyProtection="0">
      <alignment horizontal="left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3" fillId="121" borderId="68" applyNumberFormat="0" applyFont="0" applyAlignment="0" applyProtection="0"/>
    <xf numFmtId="0" fontId="3" fillId="122" borderId="0"/>
    <xf numFmtId="12" fontId="3" fillId="0" borderId="0" applyFont="0" applyFill="0" applyBorder="0" applyProtection="0">
      <alignment horizontal="right"/>
    </xf>
    <xf numFmtId="200" fontId="83" fillId="123" borderId="0" applyFont="0" applyFill="0" applyBorder="0" applyProtection="0">
      <alignment horizontal="right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43" fillId="0" borderId="0" applyNumberFormat="0" applyBorder="0" applyAlignment="0"/>
    <xf numFmtId="0" fontId="151" fillId="0" borderId="0" applyNumberFormat="0" applyBorder="0" applyAlignment="0"/>
    <xf numFmtId="0" fontId="152" fillId="0" borderId="0" applyNumberFormat="0" applyBorder="0" applyAlignment="0"/>
    <xf numFmtId="0" fontId="151" fillId="0" borderId="0" applyNumberFormat="0" applyBorder="0" applyAlignment="0"/>
    <xf numFmtId="0" fontId="151" fillId="0" borderId="0" applyNumberFormat="0" applyBorder="0" applyAlignment="0"/>
    <xf numFmtId="0" fontId="153" fillId="0" borderId="0" applyBorder="0" applyProtection="0">
      <alignment vertical="center"/>
    </xf>
    <xf numFmtId="189" fontId="153" fillId="0" borderId="53" applyBorder="0" applyProtection="0">
      <alignment horizontal="right" vertical="center"/>
    </xf>
    <xf numFmtId="0" fontId="154" fillId="124" borderId="0" applyBorder="0" applyProtection="0">
      <alignment horizontal="centerContinuous" vertical="center"/>
    </xf>
    <xf numFmtId="0" fontId="154" fillId="125" borderId="53" applyBorder="0" applyProtection="0">
      <alignment horizontal="centerContinuous" vertical="center"/>
    </xf>
    <xf numFmtId="0" fontId="144" fillId="0" borderId="0">
      <alignment horizontal="left"/>
      <protection locked="0"/>
    </xf>
    <xf numFmtId="0" fontId="155" fillId="0" borderId="0" applyFill="0" applyBorder="0" applyProtection="0">
      <alignment horizontal="left"/>
    </xf>
    <xf numFmtId="0" fontId="135" fillId="0" borderId="46" applyFill="0" applyBorder="0" applyProtection="0">
      <alignment horizontal="left" vertical="top"/>
    </xf>
    <xf numFmtId="42" fontId="24" fillId="126" borderId="0" applyNumberFormat="0" applyFont="0" applyBorder="0" applyAlignment="0" applyProtection="0"/>
    <xf numFmtId="0" fontId="24" fillId="0" borderId="0"/>
    <xf numFmtId="0" fontId="156" fillId="0" borderId="0" applyFill="0" applyBorder="0" applyProtection="0">
      <alignment horizontal="left" vertical="top"/>
    </xf>
    <xf numFmtId="0" fontId="157" fillId="0" borderId="0" applyFill="0" applyBorder="0" applyAlignment="0" applyProtection="0"/>
    <xf numFmtId="0" fontId="39" fillId="0" borderId="69" applyNumberFormat="0" applyFill="0" applyAlignment="0" applyProtection="0"/>
    <xf numFmtId="0" fontId="39" fillId="0" borderId="69" applyNumberFormat="0" applyFill="0" applyAlignment="0" applyProtection="0"/>
    <xf numFmtId="3" fontId="132" fillId="0" borderId="4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201" fontId="83" fillId="0" borderId="0">
      <alignment horizontal="left"/>
      <protection locked="0"/>
    </xf>
    <xf numFmtId="180" fontId="158" fillId="0" borderId="0"/>
    <xf numFmtId="38" fontId="24" fillId="5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54" borderId="0" applyNumberFormat="0" applyBorder="0" applyAlignment="0" applyProtection="0"/>
    <xf numFmtId="3" fontId="159" fillId="0" borderId="64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44" fillId="0" borderId="65">
      <alignment horizontal="right"/>
    </xf>
    <xf numFmtId="37" fontId="24" fillId="0" borderId="0"/>
    <xf numFmtId="202" fontId="24" fillId="0" borderId="0"/>
    <xf numFmtId="37" fontId="24" fillId="0" borderId="0"/>
    <xf numFmtId="4" fontId="91" fillId="101" borderId="76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37" fontId="123" fillId="0" borderId="0"/>
    <xf numFmtId="0" fontId="160" fillId="0" borderId="0"/>
    <xf numFmtId="0" fontId="18" fillId="0" borderId="0"/>
    <xf numFmtId="37" fontId="1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18" fillId="0" borderId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91" fillId="101" borderId="76" applyNumberFormat="0" applyProtection="0">
      <alignment horizontal="right" vertical="center"/>
    </xf>
    <xf numFmtId="41" fontId="3" fillId="0" borderId="0" applyFont="0" applyFill="0" applyBorder="0" applyAlignment="0" applyProtection="0"/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8" fontId="3" fillId="0" borderId="70" applyFont="0" applyFill="0" applyBorder="0" applyProtection="0">
      <alignment horizontal="right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6" fontId="3" fillId="0" borderId="0">
      <protection locked="0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45" fillId="0" borderId="71" applyNumberFormat="0" applyFill="0" applyAlignment="0" applyProtection="0"/>
    <xf numFmtId="0" fontId="45" fillId="0" borderId="71" applyNumberFormat="0" applyFill="0" applyAlignment="0" applyProtection="0"/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144" fillId="0" borderId="37">
      <alignment horizontal="right"/>
    </xf>
    <xf numFmtId="0" fontId="144" fillId="0" borderId="37">
      <alignment horizontal="left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84" fillId="0" borderId="37">
      <alignment horizontal="center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6" fontId="3" fillId="0" borderId="0">
      <protection locked="0"/>
    </xf>
    <xf numFmtId="44" fontId="3" fillId="0" borderId="0" applyFont="0" applyFill="0" applyBorder="0" applyAlignment="0" applyProtection="0"/>
    <xf numFmtId="0" fontId="129" fillId="104" borderId="81" applyNumberFormat="0" applyAlignment="0" applyProtection="0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" fontId="49" fillId="69" borderId="76" applyNumberFormat="0" applyProtection="0">
      <alignment horizontal="right" vertical="center"/>
    </xf>
    <xf numFmtId="0" fontId="24" fillId="73" borderId="79"/>
    <xf numFmtId="4" fontId="48" fillId="68" borderId="78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3" fillId="0" borderId="0"/>
    <xf numFmtId="189" fontId="153" fillId="0" borderId="39" applyBorder="0" applyProtection="0">
      <alignment horizontal="right" vertical="center"/>
    </xf>
    <xf numFmtId="0" fontId="154" fillId="125" borderId="39" applyBorder="0" applyProtection="0">
      <alignment horizontal="centerContinuous"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0" fontId="144" fillId="0" borderId="37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4" fillId="0" borderId="0"/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6" fontId="3" fillId="0" borderId="0">
      <protection locked="0"/>
    </xf>
    <xf numFmtId="6" fontId="3" fillId="0" borderId="0">
      <protection locked="0"/>
    </xf>
    <xf numFmtId="6" fontId="3" fillId="0" borderId="0">
      <protection locked="0"/>
    </xf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3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81" fillId="79" borderId="72" applyNumberFormat="0" applyAlignment="0" applyProtection="0"/>
    <xf numFmtId="0" fontId="81" fillId="79" borderId="72" applyNumberFormat="0" applyAlignment="0" applyProtection="0"/>
    <xf numFmtId="4" fontId="36" fillId="54" borderId="76" applyNumberFormat="0" applyProtection="0">
      <alignment vertical="center"/>
    </xf>
    <xf numFmtId="4" fontId="43" fillId="54" borderId="72" applyNumberFormat="0" applyProtection="0">
      <alignment vertical="center"/>
    </xf>
    <xf numFmtId="4" fontId="43" fillId="54" borderId="72" applyNumberFormat="0" applyProtection="0">
      <alignment vertical="center"/>
    </xf>
    <xf numFmtId="4" fontId="85" fillId="54" borderId="72" applyNumberFormat="0" applyProtection="0">
      <alignment vertical="center"/>
    </xf>
    <xf numFmtId="4" fontId="37" fillId="54" borderId="7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87" fillId="82" borderId="76" applyNumberFormat="0" applyProtection="0">
      <alignment horizontal="left" vertical="top" indent="1"/>
    </xf>
    <xf numFmtId="4" fontId="43" fillId="5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57" borderId="72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39" fillId="99" borderId="72" applyNumberFormat="0" applyProtection="0">
      <alignment horizontal="left" vertical="center" indent="1"/>
    </xf>
    <xf numFmtId="4" fontId="39" fillId="98" borderId="55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24" fillId="70" borderId="56" applyNumberFormat="0">
      <protection locked="0"/>
    </xf>
    <xf numFmtId="4" fontId="43" fillId="72" borderId="72" applyNumberFormat="0" applyProtection="0">
      <alignment vertical="center"/>
    </xf>
    <xf numFmtId="4" fontId="43" fillId="72" borderId="72" applyNumberFormat="0" applyProtection="0">
      <alignment vertical="center"/>
    </xf>
    <xf numFmtId="4" fontId="88" fillId="108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2" applyNumberFormat="0" applyProtection="0">
      <alignment vertical="center"/>
    </xf>
    <xf numFmtId="4" fontId="38" fillId="69" borderId="76" applyNumberFormat="0" applyProtection="0">
      <alignment vertical="center"/>
    </xf>
    <xf numFmtId="4" fontId="85" fillId="72" borderId="72" applyNumberFormat="0" applyProtection="0">
      <alignment vertical="center"/>
    </xf>
    <xf numFmtId="4" fontId="86" fillId="72" borderId="79" applyNumberFormat="0" applyProtection="0">
      <alignment vertical="center"/>
    </xf>
    <xf numFmtId="4" fontId="44" fillId="69" borderId="76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88" fillId="104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0" fontId="88" fillId="108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38" fillId="69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85" fillId="100" borderId="72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36" fillId="66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88" fillId="102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8" fillId="68" borderId="78" applyNumberFormat="0" applyProtection="0">
      <alignment horizontal="left" vertical="center" indent="1"/>
    </xf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4" fontId="91" fillId="100" borderId="72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84" borderId="72" applyNumberFormat="0" applyProtection="0">
      <alignment horizontal="left" vertical="center" indent="1"/>
    </xf>
    <xf numFmtId="4" fontId="43" fillId="56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4" fillId="83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23" fillId="0" borderId="0"/>
    <xf numFmtId="43" fontId="23" fillId="0" borderId="0" applyFont="0" applyFill="0" applyBorder="0" applyAlignment="0" applyProtection="0"/>
    <xf numFmtId="4" fontId="39" fillId="82" borderId="76" applyNumberForma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4" fontId="43" fillId="88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0" borderId="7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43" fillId="108" borderId="82" applyNumberFormat="0" applyFont="0" applyAlignment="0" applyProtection="0"/>
    <xf numFmtId="4" fontId="43" fillId="90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2" fillId="0" borderId="0"/>
    <xf numFmtId="0" fontId="2" fillId="0" borderId="0"/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86" borderId="2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43" fillId="54" borderId="72" applyNumberFormat="0" applyProtection="0">
      <alignment vertical="center"/>
    </xf>
    <xf numFmtId="4" fontId="85" fillId="54" borderId="72" applyNumberFormat="0" applyProtection="0">
      <alignment vertical="center"/>
    </xf>
    <xf numFmtId="4" fontId="43" fillId="88" borderId="76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43" fillId="54" borderId="72" applyNumberFormat="0" applyProtection="0">
      <alignment vertical="center"/>
    </xf>
    <xf numFmtId="0" fontId="24" fillId="105" borderId="26" applyNumberFormat="0" applyProtection="0">
      <alignment horizontal="left" vertical="center" indent="1"/>
    </xf>
    <xf numFmtId="0" fontId="130" fillId="120" borderId="52" applyNumberFormat="0" applyAlignment="0" applyProtection="0"/>
    <xf numFmtId="0" fontId="88" fillId="102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4" fontId="43" fillId="64" borderId="72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0" fontId="24" fillId="107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90" fillId="109" borderId="33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88" fillId="102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86" fillId="67" borderId="26" applyNumberFormat="0" applyProtection="0">
      <alignment horizontal="right" vertical="center"/>
    </xf>
    <xf numFmtId="4" fontId="85" fillId="10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88" fillId="10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8" fillId="104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86" fillId="72" borderId="79" applyNumberFormat="0" applyProtection="0">
      <alignment vertical="center"/>
    </xf>
    <xf numFmtId="4" fontId="85" fillId="72" borderId="72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2" applyNumberFormat="0" applyProtection="0">
      <alignment vertical="center"/>
    </xf>
    <xf numFmtId="4" fontId="43" fillId="72" borderId="76" applyNumberFormat="0" applyProtection="0">
      <alignment vertical="center"/>
    </xf>
    <xf numFmtId="4" fontId="88" fillId="108" borderId="76" applyNumberFormat="0" applyProtection="0">
      <alignment vertical="center"/>
    </xf>
    <xf numFmtId="4" fontId="43" fillId="72" borderId="72" applyNumberFormat="0" applyProtection="0">
      <alignment vertical="center"/>
    </xf>
    <xf numFmtId="4" fontId="43" fillId="72" borderId="72" applyNumberFormat="0" applyProtection="0">
      <alignment vertical="center"/>
    </xf>
    <xf numFmtId="4" fontId="38" fillId="62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14" fillId="71" borderId="77" applyBorder="0"/>
    <xf numFmtId="4" fontId="38" fillId="69" borderId="76" applyNumberFormat="0" applyProtection="0">
      <alignment vertical="center"/>
    </xf>
    <xf numFmtId="4" fontId="43" fillId="100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3" fillId="71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73" borderId="79"/>
    <xf numFmtId="4" fontId="43" fillId="96" borderId="76" applyNumberFormat="0" applyProtection="0">
      <alignment horizontal="right" vertical="center"/>
    </xf>
    <xf numFmtId="4" fontId="3" fillId="71" borderId="33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39" fillId="99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8" fillId="62" borderId="7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87" fillId="82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86" fillId="54" borderId="26" applyNumberFormat="0" applyProtection="0">
      <alignment vertical="center"/>
    </xf>
    <xf numFmtId="4" fontId="85" fillId="54" borderId="72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72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36" fillId="54" borderId="76" applyNumberFormat="0" applyProtection="0">
      <alignment vertical="center"/>
    </xf>
    <xf numFmtId="4" fontId="43" fillId="0" borderId="76" applyNumberFormat="0" applyProtection="0">
      <alignment horizontal="left" vertical="center" indent="1"/>
    </xf>
    <xf numFmtId="0" fontId="84" fillId="0" borderId="7">
      <alignment horizontal="center"/>
    </xf>
    <xf numFmtId="0" fontId="3" fillId="4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101" borderId="26" applyNumberFormat="0" applyProtection="0">
      <alignment horizontal="left" vertical="center" indent="1"/>
    </xf>
    <xf numFmtId="0" fontId="81" fillId="79" borderId="72" applyNumberFormat="0" applyAlignment="0" applyProtection="0"/>
    <xf numFmtId="0" fontId="81" fillId="79" borderId="72" applyNumberForma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73" borderId="79"/>
    <xf numFmtId="4" fontId="38" fillId="64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37" fillId="54" borderId="76" applyNumberFormat="0" applyProtection="0">
      <alignment vertical="center"/>
    </xf>
    <xf numFmtId="0" fontId="24" fillId="105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36" fillId="54" borderId="76" applyNumberFormat="0" applyProtection="0">
      <alignment vertical="center"/>
    </xf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0" fontId="3" fillId="106" borderId="72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81" fillId="79" borderId="72" applyNumberFormat="0" applyAlignment="0" applyProtection="0"/>
    <xf numFmtId="4" fontId="39" fillId="82" borderId="7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86" fillId="54" borderId="2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73" fillId="49" borderId="26" applyNumberFormat="0" applyAlignment="0" applyProtection="0"/>
    <xf numFmtId="0" fontId="73" fillId="49" borderId="26" applyNumberFormat="0" applyAlignment="0" applyProtection="0"/>
    <xf numFmtId="4" fontId="24" fillId="85" borderId="2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43" fillId="101" borderId="76" applyNumberFormat="0" applyProtection="0">
      <alignment horizontal="right" vertical="center"/>
    </xf>
    <xf numFmtId="0" fontId="60" fillId="79" borderId="26" applyNumberFormat="0" applyAlignment="0" applyProtection="0"/>
    <xf numFmtId="0" fontId="60" fillId="79" borderId="26" applyNumberFormat="0" applyAlignment="0" applyProtection="0"/>
    <xf numFmtId="0" fontId="3" fillId="68" borderId="76" applyNumberFormat="0" applyProtection="0">
      <alignment horizontal="left" vertical="top" indent="1"/>
    </xf>
    <xf numFmtId="4" fontId="38" fillId="59" borderId="76" applyNumberFormat="0" applyProtection="0">
      <alignment horizontal="right" vertical="center"/>
    </xf>
    <xf numFmtId="0" fontId="24" fillId="48" borderId="26" applyNumberFormat="0" applyFont="0" applyAlignment="0" applyProtection="0"/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36" fillId="54" borderId="7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60" fillId="79" borderId="26" applyNumberFormat="0" applyAlignment="0" applyProtection="0"/>
    <xf numFmtId="4" fontId="39" fillId="82" borderId="76" applyNumberFormat="0" applyProtection="0">
      <alignment vertical="center"/>
    </xf>
    <xf numFmtId="4" fontId="91" fillId="100" borderId="72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61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4" fontId="43" fillId="0" borderId="72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24" fillId="48" borderId="26" applyNumberFormat="0" applyFont="0" applyAlignment="0" applyProtection="0"/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9" fontId="95" fillId="110" borderId="35"/>
    <xf numFmtId="4" fontId="92" fillId="70" borderId="26" applyNumberFormat="0" applyProtection="0">
      <alignment horizontal="right" vertical="center"/>
    </xf>
    <xf numFmtId="0" fontId="24" fillId="73" borderId="79"/>
    <xf numFmtId="0" fontId="24" fillId="73" borderId="79"/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135" fillId="0" borderId="46" applyFill="0" applyBorder="0" applyProtection="0">
      <alignment horizontal="left" vertical="top"/>
    </xf>
    <xf numFmtId="0" fontId="3" fillId="4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14" fillId="71" borderId="77" applyBorder="0"/>
    <xf numFmtId="0" fontId="3" fillId="0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5" fillId="0" borderId="36" applyNumberFormat="0" applyFill="0" applyAlignment="0" applyProtection="0"/>
    <xf numFmtId="4" fontId="91" fillId="101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0" fontId="24" fillId="73" borderId="79"/>
    <xf numFmtId="0" fontId="24" fillId="70" borderId="56" applyNumberFormat="0">
      <protection locked="0"/>
    </xf>
    <xf numFmtId="4" fontId="24" fillId="0" borderId="2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88" fillId="108" borderId="76" applyNumberFormat="0" applyProtection="0">
      <alignment vertical="center"/>
    </xf>
    <xf numFmtId="4" fontId="91" fillId="101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0" fontId="35" fillId="0" borderId="36" applyNumberFormat="0" applyFill="0" applyAlignment="0" applyProtection="0"/>
    <xf numFmtId="4" fontId="24" fillId="89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55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0" borderId="76" applyNumberFormat="0" applyProtection="0">
      <alignment horizontal="right" vertical="center"/>
    </xf>
    <xf numFmtId="4" fontId="38" fillId="69" borderId="76" applyNumberFormat="0" applyProtection="0">
      <alignment vertical="center"/>
    </xf>
    <xf numFmtId="4" fontId="24" fillId="88" borderId="33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9" fillId="69" borderId="76" applyNumberFormat="0" applyProtection="0">
      <alignment horizontal="right" vertical="center"/>
    </xf>
    <xf numFmtId="0" fontId="24" fillId="73" borderId="79"/>
    <xf numFmtId="4" fontId="48" fillId="68" borderId="78" applyNumberFormat="0" applyProtection="0">
      <alignment horizontal="left" vertical="center" indent="1"/>
    </xf>
    <xf numFmtId="4" fontId="38" fillId="58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6" fillId="66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4" fontId="38" fillId="69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24" fillId="98" borderId="33" applyNumberFormat="0" applyProtection="0">
      <alignment horizontal="left" vertical="center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0" fontId="73" fillId="49" borderId="26" applyNumberFormat="0" applyAlignment="0" applyProtection="0"/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6" fillId="54" borderId="76" applyNumberFormat="0" applyProtection="0">
      <alignment vertical="center"/>
    </xf>
    <xf numFmtId="4" fontId="43" fillId="97" borderId="72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88" borderId="7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0" fontId="24" fillId="73" borderId="79"/>
    <xf numFmtId="0" fontId="24" fillId="101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2" applyNumberFormat="0" applyProtection="0">
      <alignment vertical="center"/>
    </xf>
    <xf numFmtId="4" fontId="24" fillId="98" borderId="33" applyNumberFormat="0" applyProtection="0">
      <alignment horizontal="left" vertical="center" indent="1"/>
    </xf>
    <xf numFmtId="0" fontId="60" fillId="79" borderId="26" applyNumberFormat="0" applyAlignment="0" applyProtection="0"/>
    <xf numFmtId="4" fontId="43" fillId="100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88" borderId="33" applyNumberFormat="0" applyProtection="0">
      <alignment horizontal="right" vertical="center"/>
    </xf>
    <xf numFmtId="4" fontId="43" fillId="54" borderId="72" applyNumberFormat="0" applyProtection="0">
      <alignment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2" fillId="0" borderId="0"/>
    <xf numFmtId="0" fontId="3" fillId="0" borderId="0"/>
    <xf numFmtId="0" fontId="135" fillId="0" borderId="87" applyFill="0" applyBorder="0" applyProtection="0">
      <alignment horizontal="left" vertical="top"/>
    </xf>
    <xf numFmtId="0" fontId="56" fillId="32" borderId="0" applyNumberFormat="0" applyBorder="0" applyAlignment="0" applyProtection="0"/>
    <xf numFmtId="0" fontId="3" fillId="84" borderId="72" applyNumberFormat="0" applyProtection="0">
      <alignment horizontal="left" vertical="center" indent="1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/>
    <xf numFmtId="0" fontId="2" fillId="0" borderId="0"/>
    <xf numFmtId="0" fontId="24" fillId="80" borderId="0"/>
    <xf numFmtId="0" fontId="24" fillId="8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71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24" fillId="73" borderId="79"/>
    <xf numFmtId="43" fontId="3" fillId="0" borderId="0" applyFont="0" applyFill="0" applyBorder="0" applyAlignment="0" applyProtection="0"/>
    <xf numFmtId="0" fontId="3" fillId="0" borderId="0"/>
    <xf numFmtId="0" fontId="3" fillId="106" borderId="72" applyNumberFormat="0" applyProtection="0">
      <alignment horizontal="left" vertical="center" indent="1"/>
    </xf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77" borderId="52" applyNumberFormat="0" applyAlignment="0" applyProtection="0"/>
    <xf numFmtId="0" fontId="62" fillId="77" borderId="52" applyNumberFormat="0" applyAlignment="0" applyProtection="0"/>
    <xf numFmtId="44" fontId="2" fillId="0" borderId="0" applyFont="0" applyFill="0" applyBorder="0" applyAlignment="0" applyProtection="0"/>
    <xf numFmtId="4" fontId="91" fillId="101" borderId="76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5" fillId="101" borderId="76" applyNumberFormat="0" applyProtection="0">
      <alignment horizontal="right" vertical="center"/>
    </xf>
    <xf numFmtId="4" fontId="38" fillId="54" borderId="76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5" fillId="72" borderId="76" applyNumberFormat="0" applyProtection="0">
      <alignment vertical="center"/>
    </xf>
    <xf numFmtId="0" fontId="24" fillId="73" borderId="79"/>
    <xf numFmtId="0" fontId="3" fillId="0" borderId="0"/>
    <xf numFmtId="0" fontId="24" fillId="107" borderId="26" applyNumberFormat="0" applyProtection="0">
      <alignment horizontal="left" vertical="center" indent="1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45" fillId="0" borderId="71" applyNumberFormat="0" applyFill="0" applyAlignment="0" applyProtection="0"/>
    <xf numFmtId="0" fontId="45" fillId="0" borderId="71" applyNumberFormat="0" applyFill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8" fillId="104" borderId="72" applyNumberFormat="0" applyAlignment="0" applyProtection="0"/>
    <xf numFmtId="0" fontId="148" fillId="104" borderId="72" applyNumberFormat="0" applyAlignment="0" applyProtection="0"/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154" fillId="125" borderId="53" applyBorder="0" applyProtection="0">
      <alignment horizontal="centerContinuous" vertical="center"/>
    </xf>
    <xf numFmtId="0" fontId="3" fillId="55" borderId="7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0" borderId="0"/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56" fillId="28" borderId="0" applyNumberFormat="0" applyBorder="0" applyAlignment="0" applyProtection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80" borderId="0"/>
    <xf numFmtId="0" fontId="144" fillId="0" borderId="65">
      <alignment horizontal="right"/>
    </xf>
    <xf numFmtId="0" fontId="144" fillId="0" borderId="65">
      <alignment horizontal="left"/>
    </xf>
    <xf numFmtId="0" fontId="84" fillId="0" borderId="65">
      <alignment horizontal="center"/>
    </xf>
    <xf numFmtId="9" fontId="3" fillId="0" borderId="0" applyFont="0" applyFill="0" applyBorder="0" applyAlignment="0" applyProtection="0"/>
    <xf numFmtId="0" fontId="3" fillId="4" borderId="72" applyNumberFormat="0" applyProtection="0">
      <alignment horizontal="left" vertical="center" indent="1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4" fontId="86" fillId="72" borderId="79" applyNumberFormat="0" applyProtection="0">
      <alignment vertical="center"/>
    </xf>
    <xf numFmtId="4" fontId="36" fillId="65" borderId="55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189" fontId="153" fillId="0" borderId="74" applyBorder="0" applyProtection="0">
      <alignment horizontal="right" vertical="center"/>
    </xf>
    <xf numFmtId="0" fontId="154" fillId="125" borderId="74" applyBorder="0" applyProtection="0">
      <alignment horizontal="centerContinuous" vertical="center"/>
    </xf>
    <xf numFmtId="0" fontId="144" fillId="0" borderId="65">
      <alignment horizontal="right"/>
    </xf>
    <xf numFmtId="0" fontId="3" fillId="0" borderId="0"/>
    <xf numFmtId="4" fontId="48" fillId="68" borderId="78" applyNumberFormat="0" applyProtection="0">
      <alignment horizontal="left" vertical="center" indent="1"/>
    </xf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0" fontId="24" fillId="73" borderId="79"/>
    <xf numFmtId="4" fontId="91" fillId="100" borderId="72" applyNumberFormat="0" applyProtection="0">
      <alignment horizontal="right" vertical="center"/>
    </xf>
    <xf numFmtId="4" fontId="92" fillId="70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0" fontId="73" fillId="49" borderId="26" applyNumberFormat="0" applyAlignment="0" applyProtection="0"/>
    <xf numFmtId="4" fontId="24" fillId="83" borderId="26" applyNumberFormat="0" applyProtection="0">
      <alignment horizontal="left" vertical="center" indent="1"/>
    </xf>
    <xf numFmtId="49" fontId="95" fillId="110" borderId="35"/>
    <xf numFmtId="0" fontId="3" fillId="69" borderId="76" applyNumberFormat="0" applyProtection="0">
      <alignment horizontal="left" vertical="center" indent="1"/>
    </xf>
    <xf numFmtId="0" fontId="93" fillId="67" borderId="35">
      <protection locked="0"/>
    </xf>
    <xf numFmtId="0" fontId="24" fillId="102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4" fontId="38" fillId="69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36" fillId="65" borderId="55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4" fontId="43" fillId="103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87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0" fontId="24" fillId="104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38" fillId="63" borderId="7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0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4" fontId="85" fillId="54" borderId="72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0" fontId="73" fillId="49" borderId="26" applyNumberFormat="0" applyAlignment="0" applyProtection="0"/>
    <xf numFmtId="4" fontId="24" fillId="86" borderId="26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0" fontId="93" fillId="67" borderId="35">
      <protection locked="0"/>
    </xf>
    <xf numFmtId="0" fontId="60" fillId="79" borderId="26" applyNumberFormat="0" applyAlignment="0" applyProtection="0"/>
    <xf numFmtId="0" fontId="24" fillId="48" borderId="26" applyNumberFormat="0" applyFont="0" applyAlignment="0" applyProtection="0"/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24" fillId="89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24" fillId="73" borderId="79"/>
    <xf numFmtId="0" fontId="24" fillId="73" borderId="79"/>
    <xf numFmtId="4" fontId="48" fillId="68" borderId="78" applyNumberFormat="0" applyProtection="0">
      <alignment horizontal="left" vertical="center" indent="1"/>
    </xf>
    <xf numFmtId="4" fontId="86" fillId="67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0" fontId="88" fillId="10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72" borderId="72" applyNumberFormat="0" applyProtection="0">
      <alignment vertical="center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43" fillId="100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5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4" fontId="24" fillId="89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88" fillId="10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1" borderId="7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24" fillId="86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24" fillId="71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94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0" fontId="24" fillId="73" borderId="79"/>
    <xf numFmtId="4" fontId="24" fillId="92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9" fontId="95" fillId="110" borderId="35"/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154" fillId="125" borderId="74" applyBorder="0" applyProtection="0">
      <alignment horizontal="centerContinuous" vertical="center"/>
    </xf>
    <xf numFmtId="0" fontId="24" fillId="101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8" fillId="57" borderId="76" applyNumberFormat="0" applyProtection="0">
      <alignment horizontal="right" vertical="center"/>
    </xf>
    <xf numFmtId="4" fontId="36" fillId="54" borderId="76" applyNumberFormat="0" applyProtection="0">
      <alignment vertical="center"/>
    </xf>
    <xf numFmtId="0" fontId="3" fillId="106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85" fillId="54" borderId="72" applyNumberFormat="0" applyProtection="0">
      <alignment vertical="center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130" fillId="120" borderId="52" applyNumberFormat="0" applyAlignment="0" applyProtection="0"/>
    <xf numFmtId="4" fontId="43" fillId="72" borderId="76" applyNumberFormat="0" applyProtection="0">
      <alignment vertical="center"/>
    </xf>
    <xf numFmtId="4" fontId="24" fillId="82" borderId="26" applyNumberFormat="0" applyProtection="0">
      <alignment vertical="center"/>
    </xf>
    <xf numFmtId="0" fontId="3" fillId="68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24" fillId="48" borderId="26" applyNumberFormat="0" applyFont="0" applyAlignment="0" applyProtection="0"/>
    <xf numFmtId="4" fontId="88" fillId="108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3" fontId="2" fillId="0" borderId="0" applyFont="0" applyFill="0" applyBorder="0" applyAlignment="0" applyProtection="0"/>
    <xf numFmtId="0" fontId="93" fillId="67" borderId="35">
      <protection locked="0"/>
    </xf>
    <xf numFmtId="0" fontId="24" fillId="73" borderId="79"/>
    <xf numFmtId="0" fontId="3" fillId="84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88" fillId="102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86" fillId="67" borderId="26" applyNumberFormat="0" applyProtection="0">
      <alignment horizontal="right" vertical="center"/>
    </xf>
    <xf numFmtId="4" fontId="85" fillId="10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86" fillId="72" borderId="79" applyNumberFormat="0" applyProtection="0">
      <alignment vertical="center"/>
    </xf>
    <xf numFmtId="4" fontId="85" fillId="72" borderId="72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2" applyNumberFormat="0" applyProtection="0">
      <alignment vertical="center"/>
    </xf>
    <xf numFmtId="4" fontId="43" fillId="72" borderId="76" applyNumberFormat="0" applyProtection="0">
      <alignment vertical="center"/>
    </xf>
    <xf numFmtId="4" fontId="88" fillId="108" borderId="76" applyNumberFormat="0" applyProtection="0">
      <alignment vertical="center"/>
    </xf>
    <xf numFmtId="4" fontId="43" fillId="72" borderId="72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87" fillId="82" borderId="76" applyNumberFormat="0" applyProtection="0">
      <alignment horizontal="left" vertical="top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3" fillId="84" borderId="72" applyNumberFormat="0" applyProtection="0">
      <alignment horizontal="left" vertical="center" indent="1"/>
    </xf>
    <xf numFmtId="0" fontId="35" fillId="0" borderId="36" applyNumberFormat="0" applyFill="0" applyAlignment="0" applyProtection="0"/>
    <xf numFmtId="4" fontId="38" fillId="57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90" borderId="2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57" borderId="72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73" fillId="49" borderId="26" applyNumberFormat="0" applyAlignment="0" applyProtection="0"/>
    <xf numFmtId="0" fontId="73" fillId="49" borderId="26" applyNumberFormat="0" applyAlignment="0" applyProtection="0"/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38" fillId="56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62" fillId="77" borderId="52" applyNumberFormat="0" applyAlignment="0" applyProtection="0"/>
    <xf numFmtId="0" fontId="62" fillId="77" borderId="52" applyNumberFormat="0" applyAlignment="0" applyProtection="0"/>
    <xf numFmtId="4" fontId="37" fillId="54" borderId="76" applyNumberFormat="0" applyProtection="0">
      <alignment vertical="center"/>
    </xf>
    <xf numFmtId="0" fontId="60" fillId="79" borderId="26" applyNumberFormat="0" applyAlignment="0" applyProtection="0"/>
    <xf numFmtId="0" fontId="60" fillId="79" borderId="26" applyNumberFormat="0" applyAlignment="0" applyProtection="0"/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43" fillId="85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43" fillId="57" borderId="72" applyNumberFormat="0" applyProtection="0">
      <alignment horizontal="right" vertical="center"/>
    </xf>
    <xf numFmtId="0" fontId="24" fillId="48" borderId="26" applyNumberFormat="0" applyFont="0" applyAlignment="0" applyProtection="0"/>
    <xf numFmtId="4" fontId="36" fillId="54" borderId="76" applyNumberFormat="0" applyProtection="0">
      <alignment vertical="center"/>
    </xf>
    <xf numFmtId="4" fontId="24" fillId="82" borderId="26" applyNumberFormat="0" applyProtection="0">
      <alignment vertical="center"/>
    </xf>
    <xf numFmtId="4" fontId="86" fillId="54" borderId="2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143" fillId="116" borderId="81" applyNumberFormat="0" applyAlignment="0" applyProtection="0"/>
    <xf numFmtId="0" fontId="143" fillId="116" borderId="81" applyNumberFormat="0" applyAlignment="0" applyProtection="0"/>
    <xf numFmtId="4" fontId="24" fillId="83" borderId="2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24" fillId="85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43" fillId="88" borderId="7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0" fontId="24" fillId="101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" fillId="71" borderId="33" applyNumberFormat="0" applyProtection="0">
      <alignment horizontal="left" vertical="center" indent="1"/>
    </xf>
    <xf numFmtId="0" fontId="24" fillId="70" borderId="56" applyNumberFormat="0">
      <protection locked="0"/>
    </xf>
    <xf numFmtId="0" fontId="3" fillId="55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38" fillId="69" borderId="76" applyNumberFormat="0" applyProtection="0">
      <alignment vertical="center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54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48" borderId="26" applyNumberFormat="0" applyFont="0" applyAlignment="0" applyProtection="0"/>
    <xf numFmtId="4" fontId="43" fillId="102" borderId="76" applyNumberFormat="0" applyProtection="0">
      <alignment horizontal="left" vertical="center" indent="1"/>
    </xf>
    <xf numFmtId="0" fontId="24" fillId="73" borderId="79"/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43" fillId="72" borderId="72" applyNumberFormat="0" applyProtection="0">
      <alignment vertical="center"/>
    </xf>
    <xf numFmtId="4" fontId="85" fillId="72" borderId="72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24" fillId="73" borderId="79"/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6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8" fontId="3" fillId="0" borderId="70" applyFont="0" applyFill="0" applyBorder="0" applyProtection="0">
      <alignment horizontal="right"/>
    </xf>
    <xf numFmtId="0" fontId="3" fillId="84" borderId="72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39" fillId="82" borderId="76" applyNumberFormat="0" applyProtection="0">
      <alignment vertical="center"/>
    </xf>
    <xf numFmtId="4" fontId="24" fillId="90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36" fillId="66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36" fillId="54" borderId="76" applyNumberFormat="0" applyProtection="0">
      <alignment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24" fillId="73" borderId="79"/>
    <xf numFmtId="0" fontId="3" fillId="4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4" fontId="43" fillId="63" borderId="72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4" fontId="38" fillId="69" borderId="76" applyNumberFormat="0" applyProtection="0">
      <alignment vertical="center"/>
    </xf>
    <xf numFmtId="0" fontId="24" fillId="102" borderId="76" applyNumberFormat="0" applyProtection="0">
      <alignment horizontal="left" vertical="top" indent="1"/>
    </xf>
    <xf numFmtId="4" fontId="24" fillId="102" borderId="33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0" fontId="129" fillId="104" borderId="81" applyNumberFormat="0" applyAlignment="0" applyProtection="0"/>
    <xf numFmtId="4" fontId="43" fillId="101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84" fillId="0" borderId="7">
      <alignment horizontal="center"/>
    </xf>
    <xf numFmtId="0" fontId="24" fillId="105" borderId="2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24" fillId="102" borderId="33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54" borderId="72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4" fillId="73" borderId="79"/>
    <xf numFmtId="0" fontId="24" fillId="105" borderId="26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4" fontId="3" fillId="71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4" fontId="38" fillId="62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24" fillId="96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92" fillId="70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91" fillId="100" borderId="72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39" fillId="99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24" fillId="73" borderId="79"/>
    <xf numFmtId="4" fontId="43" fillId="97" borderId="72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0" fontId="24" fillId="73" borderId="79"/>
    <xf numFmtId="4" fontId="43" fillId="96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24" fillId="73" borderId="79"/>
    <xf numFmtId="4" fontId="43" fillId="97" borderId="72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0" fontId="24" fillId="73" borderId="79"/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24" fillId="73" borderId="79"/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24" fillId="96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48" fillId="68" borderId="78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3" borderId="79"/>
    <xf numFmtId="0" fontId="3" fillId="69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35" fillId="0" borderId="36" applyNumberFormat="0" applyFill="0" applyAlignment="0" applyProtection="0"/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0" fontId="3" fillId="55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55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9" fontId="95" fillId="110" borderId="35"/>
    <xf numFmtId="0" fontId="3" fillId="55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0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62" fillId="77" borderId="52" applyNumberFormat="0" applyAlignment="0" applyProtection="0"/>
    <xf numFmtId="0" fontId="62" fillId="77" borderId="52" applyNumberFormat="0" applyAlignment="0" applyProtection="0"/>
    <xf numFmtId="0" fontId="39" fillId="54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39" fillId="98" borderId="55" applyNumberFormat="0" applyProtection="0">
      <alignment horizontal="left" vertical="center" indent="1"/>
    </xf>
    <xf numFmtId="0" fontId="154" fillId="125" borderId="74" applyBorder="0" applyProtection="0">
      <alignment horizontal="centerContinuous" vertical="center"/>
    </xf>
    <xf numFmtId="0" fontId="24" fillId="102" borderId="76" applyNumberFormat="0" applyProtection="0">
      <alignment horizontal="left" vertical="top" indent="1"/>
    </xf>
    <xf numFmtId="4" fontId="24" fillId="98" borderId="33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39" fillId="99" borderId="72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94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24" fillId="96" borderId="2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38" fillId="64" borderId="76" applyNumberFormat="0" applyProtection="0">
      <alignment horizontal="right" vertical="center"/>
    </xf>
    <xf numFmtId="4" fontId="37" fillId="54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24" fillId="73" borderId="79"/>
    <xf numFmtId="0" fontId="24" fillId="107" borderId="2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4" borderId="76" applyNumberFormat="0" applyProtection="0">
      <alignment horizontal="right" vertical="center"/>
    </xf>
    <xf numFmtId="0" fontId="24" fillId="10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43" fillId="0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24" fillId="104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0" fontId="24" fillId="101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0" fontId="24" fillId="101" borderId="26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88" borderId="7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4" fontId="43" fillId="93" borderId="72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7" fillId="54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128" fillId="0" borderId="80" applyFill="0" applyProtection="0">
      <alignment horizontal="right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3" fillId="0" borderId="72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0" fontId="43" fillId="68" borderId="76" applyNumberFormat="0" applyProtection="0">
      <alignment horizontal="left" vertical="top" indent="1"/>
    </xf>
    <xf numFmtId="49" fontId="95" fillId="110" borderId="35"/>
    <xf numFmtId="4" fontId="24" fillId="83" borderId="2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0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0" fontId="88" fillId="10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8" fillId="104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24" fillId="73" borderId="79"/>
    <xf numFmtId="0" fontId="24" fillId="70" borderId="56" applyNumberFormat="0">
      <protection locked="0"/>
    </xf>
    <xf numFmtId="4" fontId="24" fillId="102" borderId="33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100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10" fontId="24" fillId="72" borderId="79" applyNumberFormat="0" applyBorder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194" fontId="132" fillId="0" borderId="44">
      <alignment horizontal="right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72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36" fillId="54" borderId="76" applyNumberFormat="0" applyProtection="0">
      <alignment vertical="center"/>
    </xf>
    <xf numFmtId="0" fontId="73" fillId="49" borderId="26" applyNumberFormat="0" applyAlignment="0" applyProtection="0"/>
    <xf numFmtId="4" fontId="39" fillId="54" borderId="7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4" fontId="43" fillId="72" borderId="72" applyNumberFormat="0" applyProtection="0">
      <alignment vertical="center"/>
    </xf>
    <xf numFmtId="4" fontId="43" fillId="102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66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24" fillId="73" borderId="79"/>
    <xf numFmtId="4" fontId="38" fillId="62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0" fontId="24" fillId="107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49" fillId="69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24" fillId="102" borderId="33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43" fillId="56" borderId="72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3" fontId="132" fillId="0" borderId="75"/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24" fillId="96" borderId="2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4" fillId="69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6" borderId="26" applyNumberFormat="0" applyProtection="0">
      <alignment horizontal="right" vertical="center"/>
    </xf>
    <xf numFmtId="0" fontId="24" fillId="73" borderId="79"/>
    <xf numFmtId="4" fontId="24" fillId="90" borderId="2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9" fillId="0" borderId="73" applyNumberFormat="0" applyFill="0" applyAlignment="0" applyProtection="0"/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73" borderId="79"/>
    <xf numFmtId="4" fontId="24" fillId="0" borderId="2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0" fontId="24" fillId="70" borderId="56" applyNumberFormat="0">
      <protection locked="0"/>
    </xf>
    <xf numFmtId="4" fontId="24" fillId="83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3" fillId="55" borderId="76" applyNumberFormat="0" applyProtection="0">
      <alignment horizontal="left" vertical="center" indent="1"/>
    </xf>
    <xf numFmtId="189" fontId="153" fillId="0" borderId="53" applyBorder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0" fontId="154" fillId="125" borderId="53" applyBorder="0" applyProtection="0">
      <alignment horizontal="centerContinuous" vertical="center"/>
    </xf>
    <xf numFmtId="0" fontId="135" fillId="0" borderId="46" applyFill="0" applyBorder="0" applyProtection="0">
      <alignment horizontal="left" vertical="top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3" fontId="132" fillId="0" borderId="75"/>
    <xf numFmtId="0" fontId="3" fillId="68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24" fillId="85" borderId="2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90" fillId="109" borderId="33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81" fillId="79" borderId="72" applyNumberFormat="0" applyAlignment="0" applyProtection="0"/>
    <xf numFmtId="4" fontId="24" fillId="96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38" fillId="59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5" fillId="0" borderId="36" applyNumberFormat="0" applyFill="0" applyAlignment="0" applyProtection="0"/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144" fillId="0" borderId="7">
      <alignment horizontal="right"/>
    </xf>
    <xf numFmtId="0" fontId="144" fillId="0" borderId="7">
      <alignment horizontal="left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84" fillId="0" borderId="7">
      <alignment horizontal="center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43" fillId="95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0" fontId="3" fillId="68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0" fontId="24" fillId="73" borderId="79"/>
    <xf numFmtId="4" fontId="48" fillId="68" borderId="78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24" fillId="107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0" fontId="144" fillId="0" borderId="7">
      <alignment horizontal="right"/>
    </xf>
    <xf numFmtId="4" fontId="38" fillId="64" borderId="7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38" fillId="59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61" borderId="72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36" fillId="54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101" borderId="7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93" fillId="67" borderId="35">
      <protection locked="0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194" fontId="132" fillId="0" borderId="44">
      <alignment horizontal="right"/>
    </xf>
    <xf numFmtId="0" fontId="43" fillId="68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58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39" fillId="0" borderId="73" applyNumberFormat="0" applyFill="0" applyAlignment="0" applyProtection="0"/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9" fontId="95" fillId="110" borderId="35"/>
    <xf numFmtId="0" fontId="3" fillId="68" borderId="76" applyNumberFormat="0" applyProtection="0">
      <alignment horizontal="left" vertical="top" indent="1"/>
    </xf>
    <xf numFmtId="0" fontId="24" fillId="73" borderId="79"/>
    <xf numFmtId="4" fontId="43" fillId="85" borderId="76" applyNumberFormat="0" applyProtection="0">
      <alignment horizontal="right" vertical="center"/>
    </xf>
    <xf numFmtId="4" fontId="38" fillId="69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91" fillId="100" borderId="72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3" borderId="79"/>
    <xf numFmtId="0" fontId="3" fillId="69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24" fillId="96" borderId="2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0" borderId="72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24" fillId="70" borderId="56" applyNumberFormat="0">
      <protection locked="0"/>
    </xf>
    <xf numFmtId="4" fontId="24" fillId="83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" fillId="0" borderId="0"/>
    <xf numFmtId="4" fontId="43" fillId="72" borderId="72" applyNumberFormat="0" applyProtection="0">
      <alignment vertical="center"/>
    </xf>
    <xf numFmtId="0" fontId="24" fillId="107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81" fillId="79" borderId="72" applyNumberFormat="0" applyAlignment="0" applyProtection="0"/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94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24" fillId="89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43" fillId="96" borderId="7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73" fillId="49" borderId="26" applyNumberFormat="0" applyAlignment="0" applyProtection="0"/>
    <xf numFmtId="4" fontId="43" fillId="103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24" fillId="48" borderId="26" applyNumberFormat="0" applyFont="0" applyAlignment="0" applyProtection="0"/>
    <xf numFmtId="49" fontId="95" fillId="110" borderId="35"/>
    <xf numFmtId="0" fontId="24" fillId="48" borderId="26" applyNumberFormat="0" applyFont="0" applyAlignment="0" applyProtection="0"/>
    <xf numFmtId="4" fontId="43" fillId="54" borderId="72" applyNumberFormat="0" applyProtection="0">
      <alignment vertical="center"/>
    </xf>
    <xf numFmtId="0" fontId="35" fillId="0" borderId="36" applyNumberFormat="0" applyFill="0" applyAlignment="0" applyProtection="0"/>
    <xf numFmtId="4" fontId="43" fillId="72" borderId="76" applyNumberFormat="0" applyProtection="0">
      <alignment vertical="center"/>
    </xf>
    <xf numFmtId="4" fontId="36" fillId="66" borderId="78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0" fontId="24" fillId="107" borderId="2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91" fillId="101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5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9" fillId="0" borderId="73" applyNumberFormat="0" applyFill="0" applyAlignment="0" applyProtection="0"/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43" fillId="68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9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4" fontId="43" fillId="58" borderId="72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189" fontId="153" fillId="0" borderId="74" applyBorder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4" fontId="43" fillId="0" borderId="72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24" fillId="92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148" fillId="104" borderId="72" applyNumberFormat="0" applyAlignment="0" applyProtection="0"/>
    <xf numFmtId="0" fontId="3" fillId="68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0" fontId="128" fillId="0" borderId="80" applyFill="0" applyProtection="0">
      <alignment horizontal="right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4" fontId="116" fillId="54" borderId="76" applyNumberFormat="0" applyProtection="0">
      <alignment vertical="center"/>
    </xf>
    <xf numFmtId="0" fontId="3" fillId="68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24" fillId="48" borderId="26" applyNumberFormat="0" applyFont="0" applyAlignment="0" applyProtection="0"/>
    <xf numFmtId="0" fontId="24" fillId="102" borderId="76" applyNumberFormat="0" applyProtection="0">
      <alignment horizontal="left" vertical="top" indent="1"/>
    </xf>
    <xf numFmtId="4" fontId="36" fillId="66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101" borderId="7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85" fillId="101" borderId="7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129" fillId="104" borderId="81" applyNumberFormat="0" applyAlignment="0" applyProtection="0"/>
    <xf numFmtId="4" fontId="116" fillId="54" borderId="76" applyNumberFormat="0" applyProtection="0">
      <alignment vertical="center"/>
    </xf>
    <xf numFmtId="4" fontId="43" fillId="85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3" fontId="132" fillId="0" borderId="75"/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10" fontId="24" fillId="72" borderId="79" applyNumberFormat="0" applyBorder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87" fillId="82" borderId="76" applyNumberFormat="0" applyProtection="0">
      <alignment horizontal="left" vertical="top" indent="1"/>
    </xf>
    <xf numFmtId="194" fontId="132" fillId="0" borderId="44">
      <alignment horizontal="right"/>
    </xf>
    <xf numFmtId="4" fontId="24" fillId="83" borderId="2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63" borderId="72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4" fontId="85" fillId="72" borderId="72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24" fillId="73" borderId="79"/>
    <xf numFmtId="0" fontId="24" fillId="48" borderId="26" applyNumberFormat="0" applyFont="0" applyAlignment="0" applyProtection="0"/>
    <xf numFmtId="4" fontId="24" fillId="82" borderId="26" applyNumberFormat="0" applyProtection="0">
      <alignment vertical="center"/>
    </xf>
    <xf numFmtId="4" fontId="24" fillId="88" borderId="33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55" borderId="7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38" fillId="56" borderId="76" applyNumberFormat="0" applyProtection="0">
      <alignment horizontal="right" vertical="center"/>
    </xf>
    <xf numFmtId="4" fontId="43" fillId="5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24" fillId="89" borderId="2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89" borderId="2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72" applyNumberFormat="0" applyProtection="0">
      <alignment horizontal="left" vertical="center" indent="1"/>
    </xf>
    <xf numFmtId="0" fontId="73" fillId="49" borderId="26" applyNumberFormat="0" applyAlignment="0" applyProtection="0"/>
    <xf numFmtId="4" fontId="38" fillId="56" borderId="7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0" fontId="93" fillId="67" borderId="35">
      <protection locked="0"/>
    </xf>
    <xf numFmtId="4" fontId="24" fillId="95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3" fontId="132" fillId="0" borderId="75"/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24" fillId="85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88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24" fillId="73" borderId="79"/>
    <xf numFmtId="0" fontId="3" fillId="69" borderId="76" applyNumberFormat="0" applyProtection="0">
      <alignment horizontal="left" vertical="center" indent="1"/>
    </xf>
    <xf numFmtId="4" fontId="43" fillId="54" borderId="72" applyNumberFormat="0" applyProtection="0">
      <alignment vertical="center"/>
    </xf>
    <xf numFmtId="4" fontId="48" fillId="68" borderId="78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6" fillId="54" borderId="26" applyNumberFormat="0" applyProtection="0">
      <alignment vertical="center"/>
    </xf>
    <xf numFmtId="4" fontId="24" fillId="102" borderId="2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0" fontId="24" fillId="70" borderId="56" applyNumberFormat="0">
      <protection locked="0"/>
    </xf>
    <xf numFmtId="4" fontId="88" fillId="108" borderId="76" applyNumberFormat="0" applyProtection="0">
      <alignment vertical="center"/>
    </xf>
    <xf numFmtId="4" fontId="24" fillId="86" borderId="26" applyNumberFormat="0" applyProtection="0">
      <alignment horizontal="right" vertical="center"/>
    </xf>
    <xf numFmtId="0" fontId="135" fillId="0" borderId="46" applyFill="0" applyBorder="0" applyProtection="0">
      <alignment horizontal="left" vertical="top"/>
    </xf>
    <xf numFmtId="4" fontId="43" fillId="58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3" fontId="132" fillId="0" borderId="75"/>
    <xf numFmtId="4" fontId="24" fillId="85" borderId="26" applyNumberFormat="0" applyProtection="0">
      <alignment horizontal="right" vertical="center"/>
    </xf>
    <xf numFmtId="4" fontId="90" fillId="109" borderId="33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43" fillId="87" borderId="7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38" fillId="63" borderId="76" applyNumberFormat="0" applyProtection="0">
      <alignment horizontal="right" vertical="center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0" fontId="24" fillId="71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43" fillId="90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49" fillId="69" borderId="76" applyNumberFormat="0" applyProtection="0">
      <alignment horizontal="right" vertical="center"/>
    </xf>
    <xf numFmtId="0" fontId="24" fillId="73" borderId="79"/>
    <xf numFmtId="4" fontId="48" fillId="68" borderId="78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24" fillId="71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9" fontId="2" fillId="0" borderId="0" applyFont="0" applyFill="0" applyBorder="0" applyAlignment="0" applyProtection="0"/>
    <xf numFmtId="4" fontId="48" fillId="68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0" fontId="24" fillId="104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0" fontId="24" fillId="71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4" fontId="39" fillId="82" borderId="76" applyNumberFormat="0" applyProtection="0">
      <alignment vertical="center"/>
    </xf>
    <xf numFmtId="0" fontId="24" fillId="71" borderId="76" applyNumberFormat="0" applyProtection="0">
      <alignment horizontal="left" vertical="top" indent="1"/>
    </xf>
    <xf numFmtId="4" fontId="43" fillId="87" borderId="76" applyNumberFormat="0" applyProtection="0">
      <alignment horizontal="right" vertical="center"/>
    </xf>
    <xf numFmtId="0" fontId="43" fillId="108" borderId="82" applyNumberFormat="0" applyFont="0" applyAlignment="0" applyProtection="0"/>
    <xf numFmtId="0" fontId="3" fillId="66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91" fillId="100" borderId="72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36" fillId="54" borderId="76" applyNumberFormat="0" applyProtection="0">
      <alignment vertical="center"/>
    </xf>
    <xf numFmtId="4" fontId="43" fillId="0" borderId="7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8" borderId="72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39" fillId="99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24" fillId="101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54" borderId="72" applyNumberFormat="0" applyProtection="0">
      <alignment vertical="center"/>
    </xf>
    <xf numFmtId="0" fontId="60" fillId="79" borderId="26" applyNumberFormat="0" applyAlignment="0" applyProtection="0"/>
    <xf numFmtId="4" fontId="24" fillId="102" borderId="33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24" fillId="88" borderId="33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98" borderId="33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101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8" borderId="33" applyNumberFormat="0" applyProtection="0">
      <alignment horizontal="right" vertical="center"/>
    </xf>
    <xf numFmtId="0" fontId="24" fillId="73" borderId="79"/>
    <xf numFmtId="4" fontId="24" fillId="82" borderId="26" applyNumberFormat="0" applyProtection="0">
      <alignment vertical="center"/>
    </xf>
    <xf numFmtId="4" fontId="24" fillId="96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24" fillId="85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38" fillId="69" borderId="76" applyNumberFormat="0" applyProtection="0">
      <alignment vertical="center"/>
    </xf>
    <xf numFmtId="0" fontId="24" fillId="71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36" fillId="65" borderId="55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54" borderId="72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70" borderId="56" applyNumberFormat="0">
      <protection locked="0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3" fillId="68" borderId="7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91" fillId="100" borderId="72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3" fillId="4" borderId="72" applyNumberFormat="0" applyProtection="0">
      <alignment horizontal="left" vertical="center" indent="1"/>
    </xf>
    <xf numFmtId="0" fontId="154" fillId="125" borderId="53" applyBorder="0" applyProtection="0">
      <alignment horizontal="centerContinuous" vertical="center"/>
    </xf>
    <xf numFmtId="189" fontId="153" fillId="0" borderId="53" applyBorder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43" fillId="91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43" fillId="64" borderId="72" applyNumberFormat="0" applyProtection="0">
      <alignment horizontal="right" vertical="center"/>
    </xf>
    <xf numFmtId="4" fontId="88" fillId="104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0" fontId="60" fillId="79" borderId="26" applyNumberFormat="0" applyAlignment="0" applyProtection="0"/>
    <xf numFmtId="0" fontId="24" fillId="102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6" fillId="66" borderId="78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0" fontId="128" fillId="0" borderId="80" applyFill="0" applyProtection="0">
      <alignment horizontal="right"/>
    </xf>
    <xf numFmtId="4" fontId="24" fillId="94" borderId="2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90" fillId="109" borderId="33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24" fillId="98" borderId="33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48" fillId="68" borderId="78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24" fillId="73" borderId="79"/>
    <xf numFmtId="0" fontId="24" fillId="107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0" fontId="87" fillId="82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8" fillId="54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24" fillId="48" borderId="26" applyNumberFormat="0" applyFont="0" applyAlignment="0" applyProtection="0"/>
    <xf numFmtId="4" fontId="24" fillId="85" borderId="26" applyNumberFormat="0" applyProtection="0">
      <alignment horizontal="right" vertical="center"/>
    </xf>
    <xf numFmtId="4" fontId="24" fillId="54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60" fillId="79" borderId="26" applyNumberFormat="0" applyAlignment="0" applyProtection="0"/>
    <xf numFmtId="0" fontId="3" fillId="55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0" fontId="24" fillId="101" borderId="26" applyNumberFormat="0" applyProtection="0">
      <alignment horizontal="left" vertical="center" indent="1"/>
    </xf>
    <xf numFmtId="4" fontId="43" fillId="72" borderId="72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88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4" fontId="36" fillId="54" borderId="76" applyNumberFormat="0" applyProtection="0">
      <alignment vertical="center"/>
    </xf>
    <xf numFmtId="4" fontId="38" fillId="69" borderId="7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24" fillId="92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81" fillId="79" borderId="72" applyNumberFormat="0" applyAlignment="0" applyProtection="0"/>
    <xf numFmtId="4" fontId="43" fillId="54" borderId="72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85" fillId="54" borderId="72" applyNumberFormat="0" applyProtection="0">
      <alignment vertical="center"/>
    </xf>
    <xf numFmtId="4" fontId="37" fillId="54" borderId="76" applyNumberFormat="0" applyProtection="0">
      <alignment vertical="center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38" fillId="56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39" fillId="98" borderId="55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3" fillId="71" borderId="33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194" fontId="132" fillId="0" borderId="44">
      <alignment horizontal="right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86" fillId="72" borderId="79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88" fillId="104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93" fillId="67" borderId="35">
      <protection locked="0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38" fillId="69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72" borderId="72" applyNumberFormat="0" applyProtection="0">
      <alignment vertical="center"/>
    </xf>
    <xf numFmtId="0" fontId="24" fillId="101" borderId="2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39" fillId="8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24" fillId="88" borderId="33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0" fontId="14" fillId="71" borderId="77" applyBorder="0"/>
    <xf numFmtId="4" fontId="44" fillId="69" borderId="76" applyNumberFormat="0" applyProtection="0">
      <alignment vertical="center"/>
    </xf>
    <xf numFmtId="4" fontId="24" fillId="101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4" fontId="38" fillId="60" borderId="76" applyNumberFormat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3" fillId="106" borderId="72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24" fillId="73" borderId="79"/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6" fillId="54" borderId="76" applyNumberFormat="0" applyProtection="0">
      <alignment vertical="center"/>
    </xf>
    <xf numFmtId="4" fontId="24" fillId="95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36" fillId="65" borderId="55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0" fontId="24" fillId="107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4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38" fillId="56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24" fillId="70" borderId="56" applyNumberFormat="0">
      <protection locked="0"/>
    </xf>
    <xf numFmtId="0" fontId="3" fillId="84" borderId="72" applyNumberFormat="0" applyProtection="0">
      <alignment horizontal="left" vertical="center" indent="1"/>
    </xf>
    <xf numFmtId="0" fontId="129" fillId="104" borderId="81" applyNumberFormat="0" applyAlignment="0" applyProtection="0"/>
    <xf numFmtId="4" fontId="24" fillId="95" borderId="2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43" fillId="72" borderId="72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81" fillId="79" borderId="72" applyNumberFormat="0" applyAlignment="0" applyProtection="0"/>
    <xf numFmtId="4" fontId="24" fillId="88" borderId="33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148" fillId="104" borderId="72" applyNumberFormat="0" applyAlignment="0" applyProtection="0"/>
    <xf numFmtId="4" fontId="43" fillId="0" borderId="72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189" fontId="153" fillId="0" borderId="74" applyBorder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194" fontId="132" fillId="0" borderId="44">
      <alignment horizontal="right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8" borderId="33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8" fontId="3" fillId="0" borderId="70" applyFont="0" applyFill="0" applyBorder="0" applyProtection="0">
      <alignment horizontal="right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43" fillId="108" borderId="82" applyNumberFormat="0" applyFont="0" applyAlignment="0" applyProtection="0"/>
    <xf numFmtId="4" fontId="43" fillId="72" borderId="76" applyNumberFormat="0" applyProtection="0">
      <alignment horizontal="left" vertical="center" indent="1"/>
    </xf>
    <xf numFmtId="4" fontId="49" fillId="69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14" fillId="71" borderId="77" applyBorder="0"/>
    <xf numFmtId="4" fontId="38" fillId="6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38" fillId="61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38" fillId="58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0" fontId="88" fillId="108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0" fontId="43" fillId="68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0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43" fillId="72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4" fillId="69" borderId="76" applyNumberFormat="0" applyProtection="0">
      <alignment vertical="center"/>
    </xf>
    <xf numFmtId="4" fontId="91" fillId="101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49" fillId="69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0" fontId="52" fillId="0" borderId="57" applyNumberFormat="0" applyFill="0" applyProtection="0">
      <alignment horizontal="center"/>
    </xf>
    <xf numFmtId="4" fontId="24" fillId="90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24" fillId="70" borderId="56" applyNumberFormat="0">
      <protection locked="0"/>
    </xf>
    <xf numFmtId="4" fontId="43" fillId="103" borderId="72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0" fontId="71" fillId="0" borderId="30" applyNumberFormat="0" applyFill="0" applyAlignment="0" applyProtection="0"/>
    <xf numFmtId="4" fontId="43" fillId="54" borderId="72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43" fillId="0" borderId="72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54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24" fillId="96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24" fillId="73" borderId="79"/>
    <xf numFmtId="0" fontId="39" fillId="54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86" fillId="67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0" fontId="81" fillId="79" borderId="72" applyNumberFormat="0" applyAlignment="0" applyProtection="0"/>
    <xf numFmtId="4" fontId="39" fillId="82" borderId="7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43" fillId="87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0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0" borderId="72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0" fontId="135" fillId="0" borderId="46" applyFill="0" applyBorder="0" applyProtection="0">
      <alignment horizontal="left" vertical="top"/>
    </xf>
    <xf numFmtId="3" fontId="132" fillId="0" borderId="75"/>
    <xf numFmtId="0" fontId="24" fillId="101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143" fillId="116" borderId="81" applyNumberFormat="0" applyAlignment="0" applyProtection="0"/>
    <xf numFmtId="4" fontId="92" fillId="70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0" fontId="93" fillId="67" borderId="35">
      <protection locked="0"/>
    </xf>
    <xf numFmtId="49" fontId="95" fillId="110" borderId="35"/>
    <xf numFmtId="0" fontId="43" fillId="68" borderId="76" applyNumberFormat="0" applyProtection="0">
      <alignment horizontal="left" vertical="top" indent="1"/>
    </xf>
    <xf numFmtId="4" fontId="36" fillId="66" borderId="76" applyNumberFormat="0" applyProtection="0">
      <alignment horizontal="left" vertical="center" indent="1"/>
    </xf>
    <xf numFmtId="4" fontId="38" fillId="61" borderId="76" applyNumberFormat="0" applyProtection="0">
      <alignment horizontal="right" vertical="center"/>
    </xf>
    <xf numFmtId="0" fontId="24" fillId="73" borderId="79"/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24" fillId="73" borderId="79"/>
    <xf numFmtId="4" fontId="116" fillId="54" borderId="76" applyNumberFormat="0" applyProtection="0">
      <alignment vertical="center"/>
    </xf>
    <xf numFmtId="4" fontId="43" fillId="94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60" fillId="79" borderId="26" applyNumberFormat="0" applyAlignment="0" applyProtection="0"/>
    <xf numFmtId="4" fontId="24" fillId="90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3" fillId="55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24" fillId="70" borderId="56" applyNumberFormat="0">
      <protection locked="0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24" fillId="85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70" borderId="56" applyNumberFormat="0">
      <protection locked="0"/>
    </xf>
    <xf numFmtId="4" fontId="36" fillId="66" borderId="78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24" fillId="73" borderId="79"/>
    <xf numFmtId="4" fontId="24" fillId="102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71" fillId="0" borderId="30" applyNumberFormat="0" applyFill="0" applyAlignment="0" applyProtection="0"/>
    <xf numFmtId="4" fontId="43" fillId="103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39" fillId="99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39" fillId="98" borderId="55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24" fillId="71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24" fillId="102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64" borderId="72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" fillId="0" borderId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38" fillId="56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24" fillId="73" borderId="79"/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43" fillId="72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4" fontId="43" fillId="58" borderId="72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24" fillId="86" borderId="26" applyNumberFormat="0" applyProtection="0">
      <alignment horizontal="right" vertical="center"/>
    </xf>
    <xf numFmtId="0" fontId="24" fillId="48" borderId="26" applyNumberFormat="0" applyFont="0" applyAlignment="0" applyProtection="0"/>
    <xf numFmtId="4" fontId="43" fillId="85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135" fillId="0" borderId="46" applyFill="0" applyBorder="0" applyProtection="0">
      <alignment horizontal="left" vertical="top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43" fillId="0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4" fillId="48" borderId="26" applyNumberFormat="0" applyFont="0" applyAlignment="0" applyProtection="0"/>
    <xf numFmtId="4" fontId="24" fillId="5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38" fillId="69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35" fillId="0" borderId="36" applyNumberFormat="0" applyFill="0" applyAlignment="0" applyProtection="0"/>
    <xf numFmtId="0" fontId="24" fillId="104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89" borderId="2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85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24" fillId="73" borderId="79"/>
    <xf numFmtId="0" fontId="43" fillId="68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38" fillId="54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24" fillId="71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24" fillId="102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38" fillId="57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4" fontId="92" fillId="70" borderId="2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24" fillId="73" borderId="79"/>
    <xf numFmtId="0" fontId="24" fillId="101" borderId="26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24" fillId="54" borderId="2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3" fillId="97" borderId="72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24" fillId="73" borderId="79"/>
    <xf numFmtId="4" fontId="24" fillId="101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38" fillId="56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24" fillId="88" borderId="33" applyNumberFormat="0" applyProtection="0">
      <alignment horizontal="right" vertical="center"/>
    </xf>
    <xf numFmtId="194" fontId="132" fillId="0" borderId="44">
      <alignment horizontal="right"/>
    </xf>
    <xf numFmtId="4" fontId="43" fillId="88" borderId="7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24" fillId="107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71" fillId="0" borderId="30" applyNumberFormat="0" applyFill="0" applyAlignment="0" applyProtection="0"/>
    <xf numFmtId="0" fontId="43" fillId="68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4" fontId="85" fillId="100" borderId="72" applyNumberFormat="0" applyProtection="0">
      <alignment horizontal="right" vertical="center"/>
    </xf>
    <xf numFmtId="0" fontId="24" fillId="70" borderId="56" applyNumberFormat="0">
      <protection locked="0"/>
    </xf>
    <xf numFmtId="0" fontId="24" fillId="101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54" borderId="72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73" fillId="49" borderId="26" applyNumberFormat="0" applyAlignment="0" applyProtection="0"/>
    <xf numFmtId="0" fontId="24" fillId="70" borderId="56" applyNumberFormat="0">
      <protection locked="0"/>
    </xf>
    <xf numFmtId="0" fontId="24" fillId="70" borderId="56" applyNumberFormat="0">
      <protection locked="0"/>
    </xf>
    <xf numFmtId="0" fontId="60" fillId="79" borderId="26" applyNumberFormat="0" applyAlignment="0" applyProtection="0"/>
    <xf numFmtId="0" fontId="24" fillId="104" borderId="2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0" borderId="2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43" fillId="102" borderId="76" applyNumberFormat="0" applyProtection="0">
      <alignment horizontal="right" vertical="center"/>
    </xf>
    <xf numFmtId="4" fontId="43" fillId="54" borderId="72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4" fontId="38" fillId="59" borderId="76" applyNumberFormat="0" applyProtection="0">
      <alignment horizontal="right" vertical="center"/>
    </xf>
    <xf numFmtId="4" fontId="39" fillId="82" borderId="76" applyNumberFormat="0" applyProtection="0">
      <alignment vertical="center"/>
    </xf>
    <xf numFmtId="0" fontId="43" fillId="108" borderId="82" applyNumberFormat="0" applyFont="0" applyAlignment="0" applyProtection="0"/>
    <xf numFmtId="0" fontId="88" fillId="102" borderId="76" applyNumberFormat="0" applyProtection="0">
      <alignment horizontal="left" vertical="top" indent="1"/>
    </xf>
    <xf numFmtId="4" fontId="43" fillId="0" borderId="76" applyNumberFormat="0" applyProtection="0">
      <alignment horizontal="left" vertical="center" indent="1"/>
    </xf>
    <xf numFmtId="0" fontId="3" fillId="0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4" fontId="44" fillId="69" borderId="76" applyNumberFormat="0" applyProtection="0">
      <alignment vertical="center"/>
    </xf>
    <xf numFmtId="4" fontId="49" fillId="69" borderId="7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4" fontId="38" fillId="59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6" fillId="66" borderId="78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86" fillId="67" borderId="2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0" fontId="24" fillId="48" borderId="26" applyNumberFormat="0" applyFont="0" applyAlignment="0" applyProtection="0"/>
    <xf numFmtId="4" fontId="43" fillId="88" borderId="76" applyNumberFormat="0" applyProtection="0">
      <alignment horizontal="right" vertical="center"/>
    </xf>
    <xf numFmtId="4" fontId="24" fillId="54" borderId="26" applyNumberFormat="0" applyProtection="0">
      <alignment horizontal="left" vertical="center" indent="1"/>
    </xf>
    <xf numFmtId="4" fontId="85" fillId="100" borderId="72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38" fillId="5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3" fillId="4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88" borderId="7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24" fillId="70" borderId="56" applyNumberFormat="0">
      <protection locked="0"/>
    </xf>
    <xf numFmtId="0" fontId="3" fillId="55" borderId="7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43" fillId="56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0" fontId="24" fillId="70" borderId="56" applyNumberFormat="0">
      <protection locked="0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0" fontId="87" fillId="82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43" fillId="72" borderId="72" applyNumberFormat="0" applyProtection="0">
      <alignment vertical="center"/>
    </xf>
    <xf numFmtId="4" fontId="39" fillId="82" borderId="76" applyNumberFormat="0" applyProtection="0">
      <alignment vertical="center"/>
    </xf>
    <xf numFmtId="0" fontId="14" fillId="71" borderId="77" applyBorder="0"/>
    <xf numFmtId="0" fontId="24" fillId="107" borderId="26" applyNumberFormat="0" applyProtection="0">
      <alignment horizontal="left" vertical="center" indent="1"/>
    </xf>
    <xf numFmtId="4" fontId="38" fillId="69" borderId="7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8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24" fillId="107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24" fillId="54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4" fontId="2" fillId="0" borderId="0" applyFont="0" applyFill="0" applyBorder="0" applyAlignment="0" applyProtection="0"/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4" fontId="86" fillId="72" borderId="79" applyNumberFormat="0" applyProtection="0">
      <alignment vertical="center"/>
    </xf>
    <xf numFmtId="4" fontId="36" fillId="66" borderId="76" applyNumberFormat="0" applyProtection="0">
      <alignment horizontal="left" vertical="center" indent="1"/>
    </xf>
    <xf numFmtId="4" fontId="38" fillId="6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38" fillId="64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38" fillId="69" borderId="76" applyNumberFormat="0" applyProtection="0">
      <alignment horizontal="right" vertical="center"/>
    </xf>
    <xf numFmtId="4" fontId="36" fillId="66" borderId="78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0" fontId="24" fillId="73" borderId="79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0" fontId="143" fillId="116" borderId="81" applyNumberFormat="0" applyAlignment="0" applyProtection="0"/>
    <xf numFmtId="4" fontId="24" fillId="94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24" fillId="70" borderId="56" applyNumberFormat="0">
      <protection locked="0"/>
    </xf>
    <xf numFmtId="4" fontId="44" fillId="69" borderId="76" applyNumberFormat="0" applyProtection="0">
      <alignment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24" fillId="73" borderId="79"/>
    <xf numFmtId="0" fontId="39" fillId="54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" fillId="0" borderId="0"/>
    <xf numFmtId="0" fontId="39" fillId="0" borderId="73" applyNumberFormat="0" applyFill="0" applyAlignment="0" applyProtection="0"/>
    <xf numFmtId="4" fontId="24" fillId="90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0" fontId="43" fillId="108" borderId="82" applyNumberFormat="0" applyFont="0" applyAlignment="0" applyProtection="0"/>
    <xf numFmtId="0" fontId="24" fillId="48" borderId="26" applyNumberFormat="0" applyFont="0" applyAlignment="0" applyProtection="0"/>
    <xf numFmtId="4" fontId="39" fillId="54" borderId="7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24" fillId="102" borderId="33" applyNumberFormat="0" applyProtection="0">
      <alignment horizontal="left" vertical="center" indent="1"/>
    </xf>
    <xf numFmtId="0" fontId="24" fillId="48" borderId="26" applyNumberFormat="0" applyFont="0" applyAlignment="0" applyProtection="0"/>
    <xf numFmtId="4" fontId="24" fillId="54" borderId="26" applyNumberFormat="0" applyProtection="0">
      <alignment horizontal="left" vertical="center" indent="1"/>
    </xf>
    <xf numFmtId="4" fontId="85" fillId="54" borderId="72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86" fillId="72" borderId="79" applyNumberFormat="0" applyProtection="0">
      <alignment vertical="center"/>
    </xf>
    <xf numFmtId="4" fontId="43" fillId="72" borderId="72" applyNumberFormat="0" applyProtection="0">
      <alignment vertical="center"/>
    </xf>
    <xf numFmtId="0" fontId="24" fillId="101" borderId="2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24" fillId="101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24" fillId="104" borderId="2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38" fillId="60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37" fillId="54" borderId="76" applyNumberFormat="0" applyProtection="0">
      <alignment vertical="center"/>
    </xf>
    <xf numFmtId="4" fontId="24" fillId="10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36" fillId="66" borderId="76" applyNumberFormat="0" applyProtection="0">
      <alignment horizontal="left" vertical="center" indent="1"/>
    </xf>
    <xf numFmtId="0" fontId="88" fillId="102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90" fillId="109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93" fillId="67" borderId="35">
      <protection locked="0"/>
    </xf>
    <xf numFmtId="4" fontId="36" fillId="66" borderId="7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0" fontId="24" fillId="105" borderId="26" applyNumberFormat="0" applyProtection="0">
      <alignment horizontal="left" vertical="center" indent="1"/>
    </xf>
    <xf numFmtId="4" fontId="38" fillId="58" borderId="7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0" fontId="24" fillId="70" borderId="56" applyNumberFormat="0">
      <protection locked="0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24" fillId="54" borderId="26" applyNumberFormat="0" applyProtection="0">
      <alignment horizontal="left" vertical="center" indent="1"/>
    </xf>
    <xf numFmtId="4" fontId="48" fillId="68" borderId="78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71" fillId="0" borderId="30" applyNumberFormat="0" applyFill="0" applyAlignment="0" applyProtection="0"/>
    <xf numFmtId="0" fontId="73" fillId="49" borderId="26" applyNumberFormat="0" applyAlignment="0" applyProtection="0"/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24" fillId="88" borderId="33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87" borderId="76" applyNumberFormat="0" applyProtection="0">
      <alignment horizontal="right" vertical="center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24" fillId="88" borderId="33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9" fillId="54" borderId="76" applyNumberFormat="0" applyProtection="0">
      <alignment horizontal="left" vertical="top" indent="1"/>
    </xf>
    <xf numFmtId="4" fontId="24" fillId="86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24" fillId="73" borderId="79"/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10" fontId="24" fillId="72" borderId="79" applyNumberFormat="0" applyBorder="0" applyAlignment="0" applyProtection="0"/>
    <xf numFmtId="4" fontId="24" fillId="83" borderId="2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4" fontId="43" fillId="72" borderId="76" applyNumberFormat="0" applyProtection="0">
      <alignment vertical="center"/>
    </xf>
    <xf numFmtId="4" fontId="24" fillId="82" borderId="26" applyNumberFormat="0" applyProtection="0">
      <alignment vertical="center"/>
    </xf>
    <xf numFmtId="0" fontId="3" fillId="55" borderId="76" applyNumberFormat="0" applyProtection="0">
      <alignment horizontal="left" vertical="top" indent="1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4" fontId="24" fillId="82" borderId="26" applyNumberFormat="0" applyProtection="0">
      <alignment vertical="center"/>
    </xf>
    <xf numFmtId="0" fontId="3" fillId="103" borderId="72" applyNumberFormat="0" applyProtection="0">
      <alignment horizontal="left" vertical="center" indent="1"/>
    </xf>
    <xf numFmtId="4" fontId="24" fillId="86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4" fontId="38" fillId="58" borderId="76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4" fillId="85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0" fontId="24" fillId="71" borderId="76" applyNumberFormat="0" applyProtection="0">
      <alignment horizontal="left" vertical="top" indent="1"/>
    </xf>
    <xf numFmtId="4" fontId="24" fillId="101" borderId="33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39" fillId="98" borderId="55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97" borderId="72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43" fillId="97" borderId="72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39" fillId="99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8" fillId="64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90" fillId="109" borderId="33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62" fillId="77" borderId="52" applyNumberFormat="0" applyAlignment="0" applyProtection="0"/>
    <xf numFmtId="4" fontId="24" fillId="95" borderId="26" applyNumberFormat="0" applyProtection="0">
      <alignment horizontal="right" vertical="center"/>
    </xf>
    <xf numFmtId="0" fontId="62" fillId="77" borderId="52" applyNumberFormat="0" applyAlignment="0" applyProtection="0"/>
    <xf numFmtId="0" fontId="3" fillId="84" borderId="72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154" fillId="125" borderId="74" applyBorder="0" applyProtection="0">
      <alignment horizontal="centerContinuous" vertical="center"/>
    </xf>
    <xf numFmtId="4" fontId="24" fillId="83" borderId="26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3" borderId="79"/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24" fillId="73" borderId="79"/>
    <xf numFmtId="4" fontId="43" fillId="102" borderId="7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4" fontId="43" fillId="100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43" fillId="100" borderId="72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0" fontId="3" fillId="106" borderId="72" applyNumberFormat="0" applyProtection="0">
      <alignment horizontal="left" vertical="center" indent="1"/>
    </xf>
    <xf numFmtId="4" fontId="43" fillId="97" borderId="72" applyNumberFormat="0" applyProtection="0">
      <alignment horizontal="right" vertical="center"/>
    </xf>
    <xf numFmtId="4" fontId="43" fillId="100" borderId="72" applyNumberFormat="0" applyProtection="0">
      <alignment horizontal="left" vertical="center" indent="1"/>
    </xf>
    <xf numFmtId="0" fontId="62" fillId="77" borderId="52" applyNumberFormat="0" applyAlignment="0" applyProtection="0"/>
    <xf numFmtId="0" fontId="62" fillId="77" borderId="52" applyNumberFormat="0" applyAlignment="0" applyProtection="0"/>
    <xf numFmtId="0" fontId="39" fillId="54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4" fontId="24" fillId="102" borderId="2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3" fillId="106" borderId="72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73" borderId="79"/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24" fillId="70" borderId="56" applyNumberFormat="0">
      <protection locked="0"/>
    </xf>
    <xf numFmtId="0" fontId="24" fillId="70" borderId="56" applyNumberFormat="0">
      <protection locked="0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52" fillId="0" borderId="57" applyNumberFormat="0" applyFill="0" applyProtection="0">
      <alignment horizontal="center"/>
    </xf>
    <xf numFmtId="4" fontId="43" fillId="102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24" fillId="98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5" borderId="26" applyNumberFormat="0" applyProtection="0">
      <alignment horizontal="right" vertical="center"/>
    </xf>
    <xf numFmtId="4" fontId="24" fillId="82" borderId="26" applyNumberFormat="0" applyProtection="0">
      <alignment vertical="center"/>
    </xf>
    <xf numFmtId="0" fontId="24" fillId="48" borderId="26" applyNumberFormat="0" applyFont="0" applyAlignment="0" applyProtection="0"/>
    <xf numFmtId="4" fontId="43" fillId="56" borderId="72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0" fontId="24" fillId="107" borderId="2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0" fontId="3" fillId="68" borderId="76" applyNumberFormat="0" applyProtection="0">
      <alignment horizontal="left" vertical="top" indent="1"/>
    </xf>
    <xf numFmtId="4" fontId="88" fillId="104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4" fontId="38" fillId="69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43" fillId="0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24" fillId="88" borderId="33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128" fillId="0" borderId="80" applyFill="0" applyProtection="0">
      <alignment horizontal="right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8" fontId="3" fillId="0" borderId="70" applyFont="0" applyFill="0" applyBorder="0" applyProtection="0">
      <alignment horizontal="right"/>
    </xf>
    <xf numFmtId="0" fontId="130" fillId="120" borderId="52" applyNumberFormat="0" applyAlignment="0" applyProtection="0"/>
    <xf numFmtId="0" fontId="130" fillId="120" borderId="52" applyNumberFormat="0" applyAlignment="0" applyProtection="0"/>
    <xf numFmtId="0" fontId="24" fillId="73" borderId="79"/>
    <xf numFmtId="0" fontId="43" fillId="68" borderId="76" applyNumberFormat="0" applyProtection="0">
      <alignment horizontal="left" vertical="top" indent="1"/>
    </xf>
    <xf numFmtId="0" fontId="24" fillId="73" borderId="79"/>
    <xf numFmtId="4" fontId="85" fillId="10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85" fillId="72" borderId="72" applyNumberFormat="0" applyProtection="0">
      <alignment vertical="center"/>
    </xf>
    <xf numFmtId="4" fontId="43" fillId="72" borderId="72" applyNumberFormat="0" applyProtection="0">
      <alignment vertical="center"/>
    </xf>
    <xf numFmtId="4" fontId="88" fillId="108" borderId="76" applyNumberFormat="0" applyProtection="0">
      <alignment vertical="center"/>
    </xf>
    <xf numFmtId="4" fontId="43" fillId="72" borderId="72" applyNumberFormat="0" applyProtection="0">
      <alignment vertical="center"/>
    </xf>
    <xf numFmtId="0" fontId="24" fillId="70" borderId="56" applyNumberFormat="0">
      <protection locked="0"/>
    </xf>
    <xf numFmtId="0" fontId="24" fillId="70" borderId="56" applyNumberFormat="0">
      <protection locked="0"/>
    </xf>
    <xf numFmtId="4" fontId="91" fillId="101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0" fontId="3" fillId="4" borderId="72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5" borderId="26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3" fillId="71" borderId="33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45" fillId="0" borderId="71" applyNumberFormat="0" applyFill="0" applyAlignment="0" applyProtection="0"/>
    <xf numFmtId="0" fontId="45" fillId="0" borderId="71" applyNumberFormat="0" applyFill="0" applyAlignment="0" applyProtection="0"/>
    <xf numFmtId="4" fontId="24" fillId="85" borderId="2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0" fontId="87" fillId="82" borderId="76" applyNumberFormat="0" applyProtection="0">
      <alignment horizontal="left" vertical="top" indent="1"/>
    </xf>
    <xf numFmtId="4" fontId="43" fillId="54" borderId="72" applyNumberFormat="0" applyProtection="0">
      <alignment horizontal="left" vertical="center" indent="1"/>
    </xf>
    <xf numFmtId="10" fontId="24" fillId="72" borderId="79" applyNumberFormat="0" applyBorder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4" fontId="24" fillId="54" borderId="26" applyNumberFormat="0" applyProtection="0">
      <alignment horizontal="left" vertical="center" indent="1"/>
    </xf>
    <xf numFmtId="0" fontId="144" fillId="0" borderId="65">
      <alignment horizontal="right"/>
    </xf>
    <xf numFmtId="0" fontId="144" fillId="0" borderId="65">
      <alignment horizontal="left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194" fontId="132" fillId="0" borderId="44">
      <alignment horizontal="right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86" fillId="54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72" applyNumberFormat="0" applyProtection="0">
      <alignment vertical="center"/>
    </xf>
    <xf numFmtId="4" fontId="24" fillId="82" borderId="26" applyNumberFormat="0" applyProtection="0">
      <alignment vertical="center"/>
    </xf>
    <xf numFmtId="0" fontId="81" fillId="79" borderId="72" applyNumberFormat="0" applyAlignment="0" applyProtection="0"/>
    <xf numFmtId="0" fontId="81" fillId="79" borderId="72" applyNumberForma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3" fillId="69" borderId="76" applyNumberFormat="0" applyProtection="0">
      <alignment horizontal="left" vertical="top" indent="1"/>
    </xf>
    <xf numFmtId="4" fontId="24" fillId="82" borderId="26" applyNumberFormat="0" applyProtection="0">
      <alignment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2" fillId="0" borderId="0"/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8" fillId="104" borderId="72" applyNumberFormat="0" applyAlignment="0" applyProtection="0"/>
    <xf numFmtId="0" fontId="148" fillId="104" borderId="72" applyNumberFormat="0" applyAlignment="0" applyProtection="0"/>
    <xf numFmtId="189" fontId="153" fillId="0" borderId="74" applyBorder="0" applyProtection="0">
      <alignment horizontal="right" vertical="center"/>
    </xf>
    <xf numFmtId="0" fontId="84" fillId="0" borderId="65">
      <alignment horizontal="center"/>
    </xf>
    <xf numFmtId="0" fontId="84" fillId="0" borderId="65">
      <alignment horizontal="center"/>
    </xf>
    <xf numFmtId="0" fontId="84" fillId="0" borderId="65">
      <alignment horizont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3" fontId="132" fillId="0" borderId="75"/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0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63" borderId="72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83" fillId="121" borderId="68" applyNumberFormat="0" applyFont="0" applyAlignment="0" applyProtection="0"/>
    <xf numFmtId="4" fontId="24" fillId="98" borderId="33" applyNumberFormat="0" applyProtection="0">
      <alignment horizontal="left" vertical="center" indent="1"/>
    </xf>
    <xf numFmtId="4" fontId="3" fillId="71" borderId="33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135" fillId="0" borderId="46" applyFill="0" applyBorder="0" applyProtection="0">
      <alignment horizontal="left" vertical="top"/>
    </xf>
    <xf numFmtId="4" fontId="24" fillId="0" borderId="26" applyNumberFormat="0" applyProtection="0">
      <alignment horizontal="right"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3" fontId="132" fillId="0" borderId="75"/>
    <xf numFmtId="0" fontId="24" fillId="101" borderId="76" applyNumberFormat="0" applyProtection="0">
      <alignment horizontal="left" vertical="top" indent="1"/>
    </xf>
    <xf numFmtId="0" fontId="62" fillId="77" borderId="52" applyNumberFormat="0" applyAlignment="0" applyProtection="0"/>
    <xf numFmtId="0" fontId="24" fillId="101" borderId="76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4" fillId="0" borderId="65">
      <alignment horizontal="right"/>
    </xf>
    <xf numFmtId="4" fontId="91" fillId="101" borderId="76" applyNumberFormat="0" applyProtection="0">
      <alignment horizontal="right" vertical="center"/>
    </xf>
    <xf numFmtId="0" fontId="24" fillId="73" borderId="79"/>
    <xf numFmtId="4" fontId="24" fillId="83" borderId="26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88" fillId="104" borderId="76" applyNumberFormat="0" applyProtection="0">
      <alignment horizontal="left" vertical="center" indent="1"/>
    </xf>
    <xf numFmtId="0" fontId="3" fillId="4" borderId="72" applyNumberFormat="0" applyProtection="0">
      <alignment horizontal="left" vertical="center" indent="1"/>
    </xf>
    <xf numFmtId="4" fontId="24" fillId="82" borderId="26" applyNumberFormat="0" applyProtection="0">
      <alignment vertical="center"/>
    </xf>
    <xf numFmtId="0" fontId="24" fillId="73" borderId="79"/>
    <xf numFmtId="4" fontId="91" fillId="101" borderId="76" applyNumberFormat="0" applyProtection="0">
      <alignment horizontal="right" vertical="center"/>
    </xf>
    <xf numFmtId="0" fontId="24" fillId="73" borderId="79"/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8" fontId="3" fillId="0" borderId="70" applyFont="0" applyFill="0" applyBorder="0" applyProtection="0">
      <alignment horizontal="right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45" fillId="0" borderId="71" applyNumberFormat="0" applyFill="0" applyAlignment="0" applyProtection="0"/>
    <xf numFmtId="0" fontId="45" fillId="0" borderId="71" applyNumberFormat="0" applyFill="0" applyAlignment="0" applyProtection="0"/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4" fontId="24" fillId="94" borderId="2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0" fontId="24" fillId="73" borderId="79"/>
    <xf numFmtId="4" fontId="48" fillId="68" borderId="78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4" fontId="24" fillId="9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3" fillId="0" borderId="72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94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4" fontId="43" fillId="100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38" fillId="64" borderId="76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8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43" fillId="103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43" fillId="103" borderId="72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102" borderId="33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6" borderId="26" applyNumberFormat="0" applyProtection="0">
      <alignment horizontal="right" vertical="center"/>
    </xf>
    <xf numFmtId="4" fontId="24" fillId="96" borderId="2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24" fillId="98" borderId="33" applyNumberFormat="0" applyProtection="0">
      <alignment horizontal="left" vertical="center" indent="1"/>
    </xf>
    <xf numFmtId="4" fontId="43" fillId="97" borderId="72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24" fillId="95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4" fontId="36" fillId="65" borderId="55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24" fillId="70" borderId="56" applyNumberFormat="0">
      <protection locked="0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128" fillId="0" borderId="80" applyFill="0" applyProtection="0">
      <alignment horizontal="right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129" fillId="104" borderId="81" applyNumberFormat="0" applyAlignment="0" applyProtection="0"/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38" fillId="54" borderId="76" applyNumberFormat="0" applyProtection="0">
      <alignment horizontal="left" vertical="center" indent="1"/>
    </xf>
    <xf numFmtId="0" fontId="129" fillId="104" borderId="81" applyNumberFormat="0" applyAlignment="0" applyProtection="0"/>
    <xf numFmtId="0" fontId="43" fillId="72" borderId="76" applyNumberFormat="0" applyProtection="0">
      <alignment horizontal="left" vertical="top" indent="1"/>
    </xf>
    <xf numFmtId="0" fontId="129" fillId="104" borderId="81" applyNumberFormat="0" applyAlignment="0" applyProtection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1" borderId="26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0" fontId="24" fillId="105" borderId="2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2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24" fillId="88" borderId="33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10" fontId="24" fillId="72" borderId="79" applyNumberFormat="0" applyBorder="0" applyAlignment="0" applyProtection="0"/>
    <xf numFmtId="4" fontId="39" fillId="8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0" fontId="128" fillId="0" borderId="80" applyFill="0" applyProtection="0">
      <alignment horizontal="right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8" fontId="3" fillId="0" borderId="70" applyFont="0" applyFill="0" applyBorder="0" applyProtection="0">
      <alignment horizontal="right"/>
    </xf>
    <xf numFmtId="0" fontId="35" fillId="0" borderId="36" applyNumberFormat="0" applyFill="0" applyAlignment="0" applyProtection="0"/>
    <xf numFmtId="4" fontId="92" fillId="70" borderId="2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0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36" fillId="66" borderId="76" applyNumberFormat="0" applyProtection="0">
      <alignment horizontal="left" vertical="center" indent="1"/>
    </xf>
    <xf numFmtId="4" fontId="44" fillId="69" borderId="76" applyNumberFormat="0" applyProtection="0">
      <alignment horizontal="right" vertical="center"/>
    </xf>
    <xf numFmtId="4" fontId="86" fillId="67" borderId="26" applyNumberFormat="0" applyProtection="0">
      <alignment horizontal="right" vertical="center"/>
    </xf>
    <xf numFmtId="4" fontId="85" fillId="100" borderId="72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43" fillId="72" borderId="72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2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85" fillId="72" borderId="72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2" applyNumberFormat="0" applyProtection="0">
      <alignment vertical="center"/>
    </xf>
    <xf numFmtId="4" fontId="91" fillId="101" borderId="7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24" fillId="107" borderId="76" applyNumberFormat="0" applyProtection="0">
      <alignment horizontal="left" vertical="top" indent="1"/>
    </xf>
    <xf numFmtId="0" fontId="24" fillId="107" borderId="26" applyNumberFormat="0" applyProtection="0">
      <alignment horizontal="left" vertical="center" indent="1"/>
    </xf>
    <xf numFmtId="0" fontId="24" fillId="107" borderId="26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0" fontId="24" fillId="105" borderId="26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0" fontId="24" fillId="104" borderId="2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4" fontId="38" fillId="66" borderId="7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4" fontId="24" fillId="102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102" borderId="26" applyNumberFormat="0" applyProtection="0">
      <alignment horizontal="right" vertical="center"/>
    </xf>
    <xf numFmtId="4" fontId="43" fillId="63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43" fillId="93" borderId="72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2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43" fillId="91" borderId="72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24" fillId="90" borderId="2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43" fillId="61" borderId="72" applyNumberFormat="0" applyProtection="0">
      <alignment horizontal="right" vertical="center"/>
    </xf>
    <xf numFmtId="4" fontId="24" fillId="89" borderId="26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43" fillId="56" borderId="72" applyNumberFormat="0" applyProtection="0">
      <alignment horizontal="right" vertical="center"/>
    </xf>
    <xf numFmtId="4" fontId="24" fillId="88" borderId="33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43" fillId="57" borderId="72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5" borderId="2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4" fontId="24" fillId="83" borderId="26" applyNumberFormat="0" applyProtection="0">
      <alignment horizontal="left" vertical="center" indent="1"/>
    </xf>
    <xf numFmtId="0" fontId="143" fillId="116" borderId="81" applyNumberFormat="0" applyAlignment="0" applyProtection="0"/>
    <xf numFmtId="0" fontId="143" fillId="116" borderId="81" applyNumberFormat="0" applyAlignment="0" applyProtection="0"/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194" fontId="132" fillId="0" borderId="44">
      <alignment horizontal="right"/>
    </xf>
    <xf numFmtId="4" fontId="24" fillId="54" borderId="26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86" fillId="54" borderId="26" applyNumberFormat="0" applyProtection="0">
      <alignment vertical="center"/>
    </xf>
    <xf numFmtId="4" fontId="24" fillId="82" borderId="26" applyNumberFormat="0" applyProtection="0">
      <alignment vertical="center"/>
    </xf>
    <xf numFmtId="4" fontId="43" fillId="54" borderId="72" applyNumberFormat="0" applyProtection="0">
      <alignment vertical="center"/>
    </xf>
    <xf numFmtId="4" fontId="24" fillId="82" borderId="26" applyNumberFormat="0" applyProtection="0">
      <alignment vertical="center"/>
    </xf>
    <xf numFmtId="0" fontId="39" fillId="54" borderId="76" applyNumberFormat="0" applyProtection="0">
      <alignment horizontal="left" vertical="top" indent="1"/>
    </xf>
    <xf numFmtId="4" fontId="38" fillId="58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0" fontId="81" fillId="79" borderId="72" applyNumberFormat="0" applyAlignment="0" applyProtection="0"/>
    <xf numFmtId="0" fontId="81" fillId="79" borderId="72" applyNumberFormat="0" applyAlignment="0" applyProtection="0"/>
    <xf numFmtId="4" fontId="39" fillId="54" borderId="76" applyNumberFormat="0" applyProtection="0">
      <alignment horizontal="left" vertical="center" indent="1"/>
    </xf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24" fillId="48" borderId="26" applyNumberFormat="0" applyFont="0" applyAlignment="0" applyProtection="0"/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8" fillId="104" borderId="72" applyNumberFormat="0" applyAlignment="0" applyProtection="0"/>
    <xf numFmtId="0" fontId="148" fillId="104" borderId="72" applyNumberFormat="0" applyAlignment="0" applyProtection="0"/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3" fontId="132" fillId="0" borderId="1"/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5" borderId="2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93" fillId="67" borderId="35">
      <protection locked="0"/>
    </xf>
    <xf numFmtId="49" fontId="95" fillId="110" borderId="35"/>
    <xf numFmtId="0" fontId="135" fillId="0" borderId="46" applyFill="0" applyBorder="0" applyProtection="0">
      <alignment horizontal="left" vertical="top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3" fontId="132" fillId="0" borderId="75"/>
    <xf numFmtId="4" fontId="43" fillId="87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0" fontId="3" fillId="55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116" fillId="54" borderId="76" applyNumberFormat="0" applyProtection="0">
      <alignment vertical="center"/>
    </xf>
    <xf numFmtId="4" fontId="91" fillId="101" borderId="76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6" applyNumberFormat="0" applyProtection="0">
      <alignment horizontal="right" vertical="center"/>
    </xf>
    <xf numFmtId="0" fontId="88" fillId="102" borderId="76" applyNumberFormat="0" applyProtection="0">
      <alignment horizontal="left" vertical="top" indent="1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0" fontId="88" fillId="108" borderId="76" applyNumberFormat="0" applyProtection="0">
      <alignment horizontal="left" vertical="top" indent="1"/>
    </xf>
    <xf numFmtId="0" fontId="24" fillId="107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9" fillId="69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4" fillId="69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4" fillId="69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24" fillId="92" borderId="2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58" borderId="72" applyNumberFormat="0" applyProtection="0">
      <alignment horizontal="right" vertical="center"/>
    </xf>
    <xf numFmtId="4" fontId="24" fillId="86" borderId="2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24" fillId="54" borderId="26" applyNumberFormat="0" applyProtection="0">
      <alignment horizontal="left" vertical="center" indent="1"/>
    </xf>
    <xf numFmtId="4" fontId="24" fillId="54" borderId="2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7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3" fillId="63" borderId="72" applyNumberFormat="0" applyProtection="0">
      <alignment horizontal="right" vertical="center"/>
    </xf>
    <xf numFmtId="0" fontId="43" fillId="108" borderId="82" applyNumberFormat="0" applyFont="0" applyAlignment="0" applyProtection="0"/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0" fontId="143" fillId="116" borderId="81" applyNumberFormat="0" applyAlignment="0" applyProtection="0"/>
    <xf numFmtId="4" fontId="43" fillId="54" borderId="72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4" fontId="43" fillId="93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0" fontId="129" fillId="104" borderId="81" applyNumberFormat="0" applyAlignment="0" applyProtection="0"/>
    <xf numFmtId="0" fontId="129" fillId="104" borderId="81" applyNumberFormat="0" applyAlignment="0" applyProtection="0"/>
    <xf numFmtId="0" fontId="128" fillId="0" borderId="80" applyFill="0" applyProtection="0">
      <alignment horizontal="right"/>
    </xf>
    <xf numFmtId="4" fontId="24" fillId="94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24" fillId="94" borderId="26" applyNumberFormat="0" applyProtection="0">
      <alignment horizontal="right" vertical="center"/>
    </xf>
    <xf numFmtId="4" fontId="49" fillId="69" borderId="76" applyNumberFormat="0" applyProtection="0">
      <alignment horizontal="right" vertical="center"/>
    </xf>
    <xf numFmtId="4" fontId="48" fillId="68" borderId="78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4" fontId="44" fillId="69" borderId="76" applyNumberFormat="0" applyProtection="0">
      <alignment horizontal="right" vertical="center"/>
    </xf>
    <xf numFmtId="4" fontId="38" fillId="69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36" fillId="66" borderId="78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4" fontId="38" fillId="62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59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8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8" fillId="54" borderId="76" applyNumberFormat="0" applyProtection="0">
      <alignment horizontal="left" vertical="center" indent="1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44" fontId="2" fillId="0" borderId="0" applyFont="0" applyFill="0" applyBorder="0" applyAlignment="0" applyProtection="0"/>
    <xf numFmtId="4" fontId="24" fillId="9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24" fillId="94" borderId="26" applyNumberFormat="0" applyProtection="0">
      <alignment horizontal="right" vertical="center"/>
    </xf>
    <xf numFmtId="4" fontId="43" fillId="64" borderId="72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24" fillId="83" borderId="26" applyNumberFormat="0" applyProtection="0">
      <alignment horizontal="left" vertical="center" indent="1"/>
    </xf>
    <xf numFmtId="4" fontId="24" fillId="95" borderId="26" applyNumberFormat="0" applyProtection="0">
      <alignment horizontal="right"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24" fillId="83" borderId="26" applyNumberFormat="0" applyProtection="0">
      <alignment horizontal="left" vertical="center" indent="1"/>
    </xf>
    <xf numFmtId="194" fontId="132" fillId="0" borderId="44">
      <alignment horizontal="right"/>
    </xf>
    <xf numFmtId="0" fontId="3" fillId="66" borderId="76" applyNumberFormat="0" applyProtection="0">
      <alignment horizontal="left" vertical="center" indent="1"/>
    </xf>
    <xf numFmtId="0" fontId="143" fillId="116" borderId="81" applyNumberFormat="0" applyAlignment="0" applyProtection="0"/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96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3" fontId="2" fillId="0" borderId="0" applyFont="0" applyFill="0" applyBorder="0" applyAlignment="0" applyProtection="0"/>
    <xf numFmtId="0" fontId="135" fillId="0" borderId="46" applyFill="0" applyBorder="0" applyProtection="0">
      <alignment horizontal="left" vertical="top"/>
    </xf>
    <xf numFmtId="4" fontId="43" fillId="92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194" fontId="132" fillId="0" borderId="44">
      <alignment horizontal="right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0" fontId="39" fillId="54" borderId="76" applyNumberFormat="0" applyProtection="0">
      <alignment horizontal="left" vertical="top" indent="1"/>
    </xf>
    <xf numFmtId="4" fontId="39" fillId="54" borderId="76" applyNumberFormat="0" applyProtection="0">
      <alignment horizontal="left" vertical="center" indent="1"/>
    </xf>
    <xf numFmtId="0" fontId="148" fillId="104" borderId="72" applyNumberFormat="0" applyAlignment="0" applyProtection="0"/>
    <xf numFmtId="0" fontId="148" fillId="104" borderId="72" applyNumberFormat="0" applyAlignment="0" applyProtection="0"/>
    <xf numFmtId="4" fontId="39" fillId="54" borderId="76" applyNumberFormat="0" applyProtection="0">
      <alignment horizontal="left" vertical="center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43" fillId="108" borderId="82" applyNumberFormat="0" applyFont="0" applyAlignment="0" applyProtection="0"/>
    <xf numFmtId="0" fontId="143" fillId="116" borderId="81" applyNumberFormat="0" applyAlignment="0" applyProtection="0"/>
    <xf numFmtId="4" fontId="44" fillId="69" borderId="76" applyNumberFormat="0" applyProtection="0">
      <alignment horizontal="right" vertical="center"/>
    </xf>
    <xf numFmtId="4" fontId="36" fillId="66" borderId="78" applyNumberFormat="0" applyProtection="0">
      <alignment horizontal="left" vertical="center" indent="1"/>
    </xf>
    <xf numFmtId="4" fontId="38" fillId="69" borderId="76" applyNumberFormat="0" applyProtection="0">
      <alignment vertical="center"/>
    </xf>
    <xf numFmtId="0" fontId="14" fillId="71" borderId="77" applyBorder="0"/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4" fontId="38" fillId="6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38" fillId="57" borderId="76" applyNumberFormat="0" applyProtection="0">
      <alignment horizontal="right" vertical="center"/>
    </xf>
    <xf numFmtId="4" fontId="38" fillId="56" borderId="76" applyNumberFormat="0" applyProtection="0">
      <alignment horizontal="right" vertical="center"/>
    </xf>
    <xf numFmtId="4" fontId="37" fillId="54" borderId="76" applyNumberFormat="0" applyProtection="0">
      <alignment vertical="center"/>
    </xf>
    <xf numFmtId="4" fontId="36" fillId="54" borderId="76" applyNumberFormat="0" applyProtection="0">
      <alignment vertical="center"/>
    </xf>
    <xf numFmtId="0" fontId="39" fillId="0" borderId="73" applyNumberFormat="0" applyFill="0" applyAlignment="0" applyProtection="0"/>
    <xf numFmtId="0" fontId="39" fillId="0" borderId="73" applyNumberFormat="0" applyFill="0" applyAlignment="0" applyProtection="0"/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" fillId="68" borderId="76" applyNumberFormat="0" applyProtection="0">
      <alignment horizontal="left" vertical="top" indent="1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39" fillId="82" borderId="76" applyNumberFormat="0" applyProtection="0">
      <alignment vertical="center"/>
    </xf>
    <xf numFmtId="4" fontId="116" fillId="54" borderId="76" applyNumberFormat="0" applyProtection="0">
      <alignment vertical="center"/>
    </xf>
    <xf numFmtId="3" fontId="132" fillId="0" borderId="75"/>
    <xf numFmtId="4" fontId="116" fillId="54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0" fontId="39" fillId="54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135" fillId="0" borderId="46" applyFill="0" applyBorder="0" applyProtection="0">
      <alignment horizontal="left" vertical="top"/>
    </xf>
    <xf numFmtId="0" fontId="39" fillId="0" borderId="73" applyNumberFormat="0" applyFill="0" applyAlignment="0" applyProtection="0"/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91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4" fillId="69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38" fillId="6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4" fontId="43" fillId="95" borderId="76" applyNumberFormat="0" applyProtection="0">
      <alignment horizontal="right" vertical="center"/>
    </xf>
    <xf numFmtId="4" fontId="38" fillId="6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38" fillId="60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4" fontId="38" fillId="5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85" borderId="76" applyNumberFormat="0" applyProtection="0">
      <alignment horizontal="right" vertical="center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96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43" fillId="94" borderId="76" applyNumberFormat="0" applyProtection="0">
      <alignment horizontal="right" vertical="center"/>
    </xf>
    <xf numFmtId="0" fontId="129" fillId="104" borderId="81" applyNumberFormat="0" applyAlignment="0" applyProtection="0"/>
    <xf numFmtId="0" fontId="3" fillId="66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43" fillId="108" borderId="82" applyNumberFormat="0" applyFont="0" applyAlignment="0" applyProtection="0"/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90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3" fontId="132" fillId="0" borderId="75"/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90" borderId="76" applyNumberFormat="0" applyProtection="0">
      <alignment horizontal="right" vertical="center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4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35" fillId="0" borderId="46" applyFill="0" applyBorder="0" applyProtection="0">
      <alignment horizontal="left" vertical="top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3" fontId="132" fillId="0" borderId="75"/>
    <xf numFmtId="0" fontId="43" fillId="72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3" fillId="68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5" fillId="101" borderId="76" applyNumberFormat="0" applyProtection="0">
      <alignment horizontal="right" vertical="center"/>
    </xf>
    <xf numFmtId="0" fontId="43" fillId="72" borderId="76" applyNumberFormat="0" applyProtection="0">
      <alignment horizontal="left" vertical="top" indent="1"/>
    </xf>
    <xf numFmtId="0" fontId="43" fillId="72" borderId="76" applyNumberFormat="0" applyProtection="0">
      <alignment horizontal="left" vertical="top" indent="1"/>
    </xf>
    <xf numFmtId="4" fontId="116" fillId="54" borderId="76" applyNumberFormat="0" applyProtection="0">
      <alignment vertical="center"/>
    </xf>
    <xf numFmtId="4" fontId="116" fillId="54" borderId="76" applyNumberFormat="0" applyProtection="0">
      <alignment vertical="center"/>
    </xf>
    <xf numFmtId="4" fontId="39" fillId="82" borderId="76" applyNumberFormat="0" applyProtection="0">
      <alignment vertical="center"/>
    </xf>
    <xf numFmtId="0" fontId="3" fillId="69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148" fillId="104" borderId="72" applyNumberFormat="0" applyAlignment="0" applyProtection="0"/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4" fontId="43" fillId="102" borderId="76" applyNumberFormat="0" applyProtection="0">
      <alignment horizontal="left" vertical="center" indent="1"/>
    </xf>
    <xf numFmtId="0" fontId="144" fillId="0" borderId="65">
      <alignment horizontal="right"/>
    </xf>
    <xf numFmtId="0" fontId="144" fillId="0" borderId="65">
      <alignment horizontal="left"/>
    </xf>
    <xf numFmtId="0" fontId="3" fillId="55" borderId="76" applyNumberFormat="0" applyProtection="0">
      <alignment horizontal="left" vertical="center" indent="1"/>
    </xf>
    <xf numFmtId="4" fontId="43" fillId="102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84" fillId="0" borderId="65">
      <alignment horizontal="center"/>
    </xf>
    <xf numFmtId="49" fontId="95" fillId="110" borderId="35"/>
    <xf numFmtId="0" fontId="93" fillId="67" borderId="35">
      <protection locked="0"/>
    </xf>
    <xf numFmtId="0" fontId="3" fillId="55" borderId="76" applyNumberFormat="0" applyProtection="0">
      <alignment horizontal="left" vertical="top" indent="1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5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7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8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89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38" fillId="61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0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2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38" fillId="63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4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5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38" fillId="6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96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4" fontId="43" fillId="102" borderId="76" applyNumberFormat="0" applyProtection="0">
      <alignment horizontal="right" vertical="center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38" fillId="69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36" fillId="66" borderId="78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4" fontId="43" fillId="72" borderId="76" applyNumberFormat="0" applyProtection="0">
      <alignment horizontal="left" vertical="center" indent="1"/>
    </xf>
    <xf numFmtId="0" fontId="43" fillId="72" borderId="76" applyNumberFormat="0" applyProtection="0">
      <alignment horizontal="left" vertical="top" indent="1"/>
    </xf>
    <xf numFmtId="4" fontId="43" fillId="72" borderId="76" applyNumberFormat="0" applyProtection="0">
      <alignment horizontal="left" vertical="center" indent="1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43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4" fontId="43" fillId="102" borderId="76" applyNumberFormat="0" applyProtection="0">
      <alignment horizontal="left" vertical="center" indent="1"/>
    </xf>
    <xf numFmtId="0" fontId="39" fillId="0" borderId="73" applyNumberFormat="0" applyFill="0" applyAlignment="0" applyProtection="0"/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102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6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4" fontId="43" fillId="72" borderId="76" applyNumberFormat="0" applyProtection="0">
      <alignment vertical="center"/>
    </xf>
    <xf numFmtId="0" fontId="62" fillId="77" borderId="52" applyNumberFormat="0" applyAlignment="0" applyProtection="0"/>
    <xf numFmtId="4" fontId="85" fillId="72" borderId="76" applyNumberFormat="0" applyProtection="0">
      <alignment vertical="center"/>
    </xf>
    <xf numFmtId="0" fontId="62" fillId="77" borderId="52" applyNumberFormat="0" applyAlignment="0" applyProtection="0"/>
    <xf numFmtId="4" fontId="85" fillId="72" borderId="76" applyNumberFormat="0" applyProtection="0">
      <alignment vertical="center"/>
    </xf>
    <xf numFmtId="4" fontId="43" fillId="102" borderId="76" applyNumberFormat="0" applyProtection="0">
      <alignment horizontal="left" vertical="center" indent="1"/>
    </xf>
    <xf numFmtId="4" fontId="43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4" fontId="39" fillId="54" borderId="76" applyNumberFormat="0" applyProtection="0">
      <alignment horizontal="left" vertical="center" indent="1"/>
    </xf>
    <xf numFmtId="0" fontId="39" fillId="54" borderId="76" applyNumberFormat="0" applyProtection="0">
      <alignment horizontal="left" vertical="top" indent="1"/>
    </xf>
    <xf numFmtId="4" fontId="85" fillId="101" borderId="76" applyNumberFormat="0" applyProtection="0">
      <alignment horizontal="right" vertical="center"/>
    </xf>
    <xf numFmtId="4" fontId="39" fillId="54" borderId="76" applyNumberFormat="0" applyProtection="0">
      <alignment horizontal="left" vertical="center" indent="1"/>
    </xf>
    <xf numFmtId="0" fontId="3" fillId="55" borderId="76" applyNumberFormat="0" applyProtection="0">
      <alignment horizontal="left" vertical="top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4" fontId="43" fillId="95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" fontId="85" fillId="72" borderId="76" applyNumberFormat="0" applyProtection="0">
      <alignment vertical="center"/>
    </xf>
    <xf numFmtId="0" fontId="3" fillId="66" borderId="76" applyNumberFormat="0" applyProtection="0">
      <alignment horizontal="left" vertical="center" indent="1"/>
    </xf>
    <xf numFmtId="4" fontId="85" fillId="101" borderId="76" applyNumberFormat="0" applyProtection="0">
      <alignment horizontal="right" vertical="center"/>
    </xf>
    <xf numFmtId="189" fontId="153" fillId="0" borderId="74" applyBorder="0" applyProtection="0">
      <alignment horizontal="right" vertical="center"/>
    </xf>
    <xf numFmtId="0" fontId="154" fillId="125" borderId="74" applyBorder="0" applyProtection="0">
      <alignment horizontal="centerContinuous" vertical="center"/>
    </xf>
    <xf numFmtId="0" fontId="3" fillId="55" borderId="76" applyNumberFormat="0" applyProtection="0">
      <alignment horizontal="left" vertical="top" indent="1"/>
    </xf>
    <xf numFmtId="0" fontId="3" fillId="55" borderId="76" applyNumberFormat="0" applyProtection="0">
      <alignment horizontal="left" vertical="top" indent="1"/>
    </xf>
    <xf numFmtId="0" fontId="144" fillId="0" borderId="65">
      <alignment horizontal="right"/>
    </xf>
    <xf numFmtId="4" fontId="85" fillId="101" borderId="76" applyNumberFormat="0" applyProtection="0">
      <alignment horizontal="right" vertical="center"/>
    </xf>
    <xf numFmtId="4" fontId="85" fillId="101" borderId="76" applyNumberFormat="0" applyProtection="0">
      <alignment horizontal="right" vertical="center"/>
    </xf>
    <xf numFmtId="0" fontId="3" fillId="68" borderId="76" applyNumberFormat="0" applyProtection="0">
      <alignment horizontal="left" vertical="top" indent="1"/>
    </xf>
    <xf numFmtId="0" fontId="62" fillId="77" borderId="52" applyNumberFormat="0" applyAlignment="0" applyProtection="0"/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0" fontId="43" fillId="68" borderId="76" applyNumberFormat="0" applyProtection="0">
      <alignment horizontal="left" vertical="top" indent="1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91" fillId="101" borderId="76" applyNumberFormat="0" applyProtection="0">
      <alignment horizontal="right" vertical="center"/>
    </xf>
    <xf numFmtId="4" fontId="36" fillId="66" borderId="76" applyNumberFormat="0" applyProtection="0">
      <alignment horizontal="left" vertical="center" indent="1"/>
    </xf>
    <xf numFmtId="0" fontId="3" fillId="68" borderId="76" applyNumberFormat="0" applyProtection="0">
      <alignment horizontal="left" vertical="top" indent="1"/>
    </xf>
    <xf numFmtId="0" fontId="3" fillId="66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center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24" fillId="73" borderId="79"/>
    <xf numFmtId="4" fontId="43" fillId="102" borderId="76" applyNumberFormat="0" applyProtection="0">
      <alignment horizontal="left" vertical="center" indent="1"/>
    </xf>
    <xf numFmtId="0" fontId="143" fillId="116" borderId="81" applyNumberFormat="0" applyAlignment="0" applyProtection="0"/>
    <xf numFmtId="10" fontId="24" fillId="72" borderId="79" applyNumberFormat="0" applyBorder="0" applyAlignment="0" applyProtection="0"/>
    <xf numFmtId="0" fontId="43" fillId="108" borderId="82" applyNumberFormat="0" applyFont="0" applyAlignment="0" applyProtection="0"/>
    <xf numFmtId="0" fontId="3" fillId="69" borderId="76" applyNumberFormat="0" applyProtection="0">
      <alignment horizontal="left" vertical="top" indent="1"/>
    </xf>
    <xf numFmtId="4" fontId="38" fillId="66" borderId="76" applyNumberFormat="0" applyProtection="0">
      <alignment horizontal="right" vertical="center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4" fontId="43" fillId="102" borderId="76" applyNumberFormat="0" applyProtection="0">
      <alignment horizontal="right" vertical="center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0" fontId="3" fillId="69" borderId="76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5" fillId="72" borderId="76" applyNumberFormat="0" applyProtection="0">
      <alignment vertical="center"/>
    </xf>
    <xf numFmtId="4" fontId="43" fillId="72" borderId="76" applyNumberFormat="0" applyProtection="0">
      <alignment horizontal="left" vertical="center" indent="1"/>
    </xf>
    <xf numFmtId="4" fontId="85" fillId="72" borderId="76" applyNumberFormat="0" applyProtection="0">
      <alignment vertical="center"/>
    </xf>
    <xf numFmtId="4" fontId="85" fillId="72" borderId="76" applyNumberFormat="0" applyProtection="0">
      <alignment vertical="center"/>
    </xf>
    <xf numFmtId="0" fontId="3" fillId="69" borderId="76" applyNumberFormat="0" applyProtection="0">
      <alignment horizontal="left" vertical="top" indent="1"/>
    </xf>
    <xf numFmtId="0" fontId="24" fillId="101" borderId="76" applyNumberFormat="0" applyProtection="0">
      <alignment horizontal="left" vertical="top" indent="1"/>
    </xf>
    <xf numFmtId="0" fontId="87" fillId="82" borderId="76" applyNumberFormat="0" applyProtection="0">
      <alignment horizontal="left" vertical="top" indent="1"/>
    </xf>
    <xf numFmtId="0" fontId="33" fillId="78" borderId="0" applyNumberFormat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92" fillId="70" borderId="26" applyNumberFormat="0" applyProtection="0">
      <alignment horizontal="right" vertical="center"/>
    </xf>
    <xf numFmtId="0" fontId="56" fillId="32" borderId="0" applyNumberFormat="0" applyBorder="0" applyAlignment="0" applyProtection="0"/>
    <xf numFmtId="0" fontId="33" fillId="77" borderId="0" applyNumberFormat="0" applyBorder="0" applyAlignment="0" applyProtection="0"/>
    <xf numFmtId="4" fontId="91" fillId="100" borderId="72" applyNumberFormat="0" applyProtection="0">
      <alignment horizontal="right" vertical="center"/>
    </xf>
    <xf numFmtId="44" fontId="3" fillId="0" borderId="0" applyFont="0" applyFill="0" applyBorder="0" applyAlignment="0" applyProtection="0"/>
    <xf numFmtId="194" fontId="132" fillId="0" borderId="88">
      <alignment horizontal="right"/>
    </xf>
    <xf numFmtId="44" fontId="3" fillId="0" borderId="0" applyFont="0" applyFill="0" applyBorder="0" applyAlignment="0" applyProtection="0"/>
    <xf numFmtId="4" fontId="24" fillId="102" borderId="33" applyNumberFormat="0" applyProtection="0">
      <alignment horizontal="left" vertical="center" indent="1"/>
    </xf>
    <xf numFmtId="0" fontId="3" fillId="106" borderId="72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8" fillId="108" borderId="76" applyNumberFormat="0" applyProtection="0">
      <alignment vertical="center"/>
    </xf>
    <xf numFmtId="0" fontId="3" fillId="0" borderId="0"/>
    <xf numFmtId="49" fontId="95" fillId="110" borderId="86"/>
    <xf numFmtId="4" fontId="24" fillId="83" borderId="26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43" fillId="0" borderId="76" applyNumberFormat="0" applyProtection="0">
      <alignment horizontal="left" vertical="center" indent="1"/>
    </xf>
    <xf numFmtId="0" fontId="3" fillId="0" borderId="0"/>
    <xf numFmtId="4" fontId="43" fillId="72" borderId="72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85" fillId="100" borderId="72" applyNumberFormat="0" applyProtection="0">
      <alignment horizontal="right" vertical="center"/>
    </xf>
    <xf numFmtId="0" fontId="3" fillId="103" borderId="72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3" fillId="76" borderId="0" applyNumberFormat="0" applyBorder="0" applyAlignment="0" applyProtection="0"/>
    <xf numFmtId="4" fontId="3" fillId="71" borderId="33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0" fontId="56" fillId="20" borderId="0" applyNumberFormat="0" applyBorder="0" applyAlignment="0" applyProtection="0"/>
    <xf numFmtId="43" fontId="3" fillId="0" borderId="0" applyFont="0" applyFill="0" applyBorder="0" applyAlignment="0" applyProtection="0"/>
    <xf numFmtId="0" fontId="56" fillId="24" borderId="0" applyNumberFormat="0" applyBorder="0" applyAlignment="0" applyProtection="0"/>
    <xf numFmtId="0" fontId="24" fillId="101" borderId="26" applyNumberFormat="0" applyProtection="0">
      <alignment horizontal="left" vertical="center" indent="1"/>
    </xf>
    <xf numFmtId="0" fontId="56" fillId="12" borderId="0" applyNumberFormat="0" applyBorder="0" applyAlignment="0" applyProtection="0"/>
    <xf numFmtId="189" fontId="153" fillId="0" borderId="74" applyBorder="0" applyProtection="0">
      <alignment horizontal="right" vertical="center"/>
    </xf>
    <xf numFmtId="0" fontId="154" fillId="125" borderId="74" applyBorder="0" applyProtection="0">
      <alignment horizontal="centerContinuous" vertical="center"/>
    </xf>
    <xf numFmtId="0" fontId="3" fillId="4" borderId="72" applyNumberFormat="0" applyProtection="0">
      <alignment horizontal="left" vertical="center" indent="1"/>
    </xf>
    <xf numFmtId="4" fontId="24" fillId="101" borderId="33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24" fillId="71" borderId="76" applyNumberFormat="0" applyProtection="0">
      <alignment horizontal="left" vertical="top" indent="1"/>
    </xf>
    <xf numFmtId="0" fontId="24" fillId="102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3" fillId="103" borderId="72" applyNumberFormat="0" applyProtection="0">
      <alignment horizontal="left" vertical="center" indent="1"/>
    </xf>
    <xf numFmtId="4" fontId="43" fillId="54" borderId="72" applyNumberFormat="0" applyProtection="0">
      <alignment horizontal="left" vertical="center" indent="1"/>
    </xf>
    <xf numFmtId="44" fontId="3" fillId="0" borderId="0" applyFont="0" applyFill="0" applyBorder="0" applyAlignment="0" applyProtection="0"/>
    <xf numFmtId="4" fontId="24" fillId="83" borderId="2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56" fillId="16" borderId="0" applyNumberFormat="0" applyBorder="0" applyAlignment="0" applyProtection="0"/>
    <xf numFmtId="43" fontId="3" fillId="0" borderId="0" applyFont="0" applyFill="0" applyBorder="0" applyAlignment="0" applyProtection="0"/>
    <xf numFmtId="0" fontId="24" fillId="102" borderId="76" applyNumberFormat="0" applyProtection="0">
      <alignment horizontal="left" vertical="top" indent="1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75" borderId="0" applyNumberFormat="0" applyBorder="0" applyAlignment="0" applyProtection="0"/>
    <xf numFmtId="4" fontId="88" fillId="104" borderId="76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101" borderId="76" applyNumberFormat="0" applyProtection="0">
      <alignment horizontal="left" vertical="top" indent="1"/>
    </xf>
    <xf numFmtId="0" fontId="3" fillId="84" borderId="72" applyNumberFormat="0" applyProtection="0">
      <alignment horizontal="left" vertical="center" indent="1"/>
    </xf>
    <xf numFmtId="0" fontId="154" fillId="125" borderId="74" applyBorder="0" applyProtection="0">
      <alignment horizontal="centerContinuous" vertical="center"/>
    </xf>
    <xf numFmtId="189" fontId="153" fillId="0" borderId="74" applyBorder="0" applyProtection="0">
      <alignment horizontal="right" vertical="center"/>
    </xf>
    <xf numFmtId="0" fontId="33" fillId="7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72" applyNumberFormat="0" applyProtection="0">
      <alignment horizontal="left" vertical="center" indent="1"/>
    </xf>
    <xf numFmtId="0" fontId="24" fillId="101" borderId="76" applyNumberFormat="0" applyProtection="0">
      <alignment horizontal="left" vertical="top" indent="1"/>
    </xf>
    <xf numFmtId="0" fontId="24" fillId="71" borderId="76" applyNumberFormat="0" applyProtection="0">
      <alignment horizontal="left" vertical="top" indent="1"/>
    </xf>
    <xf numFmtId="0" fontId="3" fillId="106" borderId="72" applyNumberFormat="0" applyProtection="0">
      <alignment horizontal="left" vertical="center" indent="1"/>
    </xf>
    <xf numFmtId="4" fontId="85" fillId="54" borderId="72" applyNumberFormat="0" applyProtection="0">
      <alignment vertical="center"/>
    </xf>
    <xf numFmtId="0" fontId="88" fillId="108" borderId="76" applyNumberFormat="0" applyProtection="0">
      <alignment horizontal="left" vertical="top" indent="1"/>
    </xf>
    <xf numFmtId="0" fontId="56" fillId="16" borderId="0" applyNumberFormat="0" applyBorder="0" applyAlignment="0" applyProtection="0"/>
    <xf numFmtId="0" fontId="56" fillId="2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105" borderId="26" applyNumberFormat="0" applyProtection="0">
      <alignment horizontal="left" vertical="center" indent="1"/>
    </xf>
    <xf numFmtId="4" fontId="43" fillId="72" borderId="72" applyNumberFormat="0" applyProtection="0">
      <alignment vertical="center"/>
    </xf>
    <xf numFmtId="0" fontId="33" fillId="38" borderId="0" applyNumberFormat="0" applyBorder="0" applyAlignment="0" applyProtection="0"/>
    <xf numFmtId="44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3" fillId="84" borderId="72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24" fillId="107" borderId="76" applyNumberFormat="0" applyProtection="0">
      <alignment horizontal="left" vertical="top" indent="1"/>
    </xf>
    <xf numFmtId="4" fontId="24" fillId="83" borderId="26" applyNumberFormat="0" applyProtection="0">
      <alignment horizontal="left" vertical="center" indent="1"/>
    </xf>
    <xf numFmtId="0" fontId="3" fillId="0" borderId="0"/>
    <xf numFmtId="4" fontId="24" fillId="83" borderId="26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83" fillId="121" borderId="8" applyNumberFormat="0" applyFont="0" applyAlignment="0" applyProtection="0"/>
    <xf numFmtId="0" fontId="33" fillId="7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4" fillId="104" borderId="26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" fillId="4" borderId="72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24" fillId="102" borderId="76" applyNumberFormat="0" applyProtection="0">
      <alignment horizontal="left" vertical="top" indent="1"/>
    </xf>
    <xf numFmtId="4" fontId="85" fillId="72" borderId="72" applyNumberFormat="0" applyProtection="0">
      <alignment vertical="center"/>
    </xf>
    <xf numFmtId="0" fontId="3" fillId="0" borderId="0"/>
    <xf numFmtId="0" fontId="33" fillId="78" borderId="0" applyNumberFormat="0" applyBorder="0" applyAlignment="0" applyProtection="0"/>
    <xf numFmtId="0" fontId="33" fillId="75" borderId="0" applyNumberFormat="0" applyBorder="0" applyAlignment="0" applyProtection="0"/>
    <xf numFmtId="0" fontId="56" fillId="12" borderId="0" applyNumberFormat="0" applyBorder="0" applyAlignment="0" applyProtection="0"/>
    <xf numFmtId="4" fontId="43" fillId="72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3" fillId="4" borderId="72" applyNumberFormat="0" applyProtection="0">
      <alignment horizontal="left" vertical="center" indent="1"/>
    </xf>
    <xf numFmtId="0" fontId="33" fillId="76" borderId="0" applyNumberFormat="0" applyBorder="0" applyAlignment="0" applyProtection="0"/>
    <xf numFmtId="0" fontId="24" fillId="107" borderId="76" applyNumberFormat="0" applyProtection="0">
      <alignment horizontal="left" vertical="top" indent="1"/>
    </xf>
    <xf numFmtId="0" fontId="3" fillId="0" borderId="72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" fontId="86" fillId="54" borderId="26" applyNumberFormat="0" applyProtection="0">
      <alignment vertical="center"/>
    </xf>
    <xf numFmtId="0" fontId="3" fillId="84" borderId="72" applyNumberFormat="0" applyProtection="0">
      <alignment horizontal="left" vertical="center" indent="1"/>
    </xf>
    <xf numFmtId="0" fontId="3" fillId="84" borderId="72" applyNumberFormat="0" applyProtection="0">
      <alignment horizontal="left" vertical="center" indent="1"/>
    </xf>
    <xf numFmtId="0" fontId="56" fillId="24" borderId="0" applyNumberFormat="0" applyBorder="0" applyAlignment="0" applyProtection="0"/>
    <xf numFmtId="44" fontId="3" fillId="0" borderId="0" applyFont="0" applyFill="0" applyBorder="0" applyAlignment="0" applyProtection="0"/>
    <xf numFmtId="4" fontId="3" fillId="71" borderId="33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89" fontId="153" fillId="0" borderId="53" applyBorder="0" applyProtection="0">
      <alignment horizontal="righ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74" borderId="0" applyNumberFormat="0" applyBorder="0" applyAlignment="0" applyProtection="0"/>
    <xf numFmtId="0" fontId="33" fillId="38" borderId="0" applyNumberFormat="0" applyBorder="0" applyAlignment="0" applyProtection="0"/>
    <xf numFmtId="0" fontId="3" fillId="0" borderId="0"/>
    <xf numFmtId="4" fontId="86" fillId="67" borderId="26" applyNumberFormat="0" applyProtection="0">
      <alignment horizontal="right" vertical="center"/>
    </xf>
    <xf numFmtId="0" fontId="93" fillId="67" borderId="86">
      <protection locked="0"/>
    </xf>
    <xf numFmtId="4" fontId="24" fillId="102" borderId="26" applyNumberFormat="0" applyProtection="0">
      <alignment horizontal="right" vertical="center"/>
    </xf>
    <xf numFmtId="0" fontId="89" fillId="0" borderId="0"/>
    <xf numFmtId="0" fontId="3" fillId="106" borderId="72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79" borderId="89" applyNumberFormat="0" applyAlignment="0" applyProtection="0"/>
    <xf numFmtId="0" fontId="60" fillId="79" borderId="89" applyNumberFormat="0" applyAlignment="0" applyProtection="0"/>
    <xf numFmtId="0" fontId="73" fillId="49" borderId="89" applyNumberFormat="0" applyAlignment="0" applyProtection="0"/>
    <xf numFmtId="0" fontId="73" fillId="49" borderId="89" applyNumberForma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86" fillId="54" borderId="89" applyNumberFormat="0" applyProtection="0">
      <alignment vertical="center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86" fillId="67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90" fillId="109" borderId="90" applyNumberFormat="0" applyProtection="0">
      <alignment horizontal="left" vertical="center" indent="1"/>
    </xf>
    <xf numFmtId="4" fontId="92" fillId="70" borderId="89" applyNumberFormat="0" applyProtection="0">
      <alignment horizontal="right" vertical="center"/>
    </xf>
    <xf numFmtId="0" fontId="35" fillId="0" borderId="92" applyNumberFormat="0" applyFill="0" applyAlignment="0" applyProtection="0"/>
    <xf numFmtId="0" fontId="35" fillId="0" borderId="92" applyNumberFormat="0" applyFill="0" applyAlignment="0" applyProtection="0"/>
    <xf numFmtId="0" fontId="3" fillId="84" borderId="32" applyNumberFormat="0" applyProtection="0">
      <alignment horizontal="left" vertical="center" indent="1"/>
    </xf>
    <xf numFmtId="4" fontId="43" fillId="56" borderId="32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43" fillId="88" borderId="18" applyNumberFormat="0" applyProtection="0">
      <alignment horizontal="right" vertical="center"/>
    </xf>
    <xf numFmtId="4" fontId="43" fillId="0" borderId="18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43" fillId="108" borderId="94" applyNumberFormat="0" applyFont="0" applyAlignment="0" applyProtection="0"/>
    <xf numFmtId="4" fontId="43" fillId="9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63" borderId="32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43" fillId="54" borderId="32" applyNumberFormat="0" applyProtection="0">
      <alignment vertical="center"/>
    </xf>
    <xf numFmtId="4" fontId="85" fillId="54" borderId="32" applyNumberFormat="0" applyProtection="0">
      <alignment vertical="center"/>
    </xf>
    <xf numFmtId="4" fontId="43" fillId="88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43" fillId="54" borderId="32" applyNumberFormat="0" applyProtection="0">
      <alignment vertical="center"/>
    </xf>
    <xf numFmtId="0" fontId="88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43" fillId="64" borderId="32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7" fillId="54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88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4" fontId="85" fillId="10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88" fillId="10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8" fillId="104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85" fillId="72" borderId="32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43" fillId="72" borderId="18" applyNumberFormat="0" applyProtection="0">
      <alignment vertical="center"/>
    </xf>
    <xf numFmtId="4" fontId="88" fillId="108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43" fillId="72" borderId="32" applyNumberFormat="0" applyProtection="0">
      <alignment vertical="center"/>
    </xf>
    <xf numFmtId="4" fontId="38" fillId="62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103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14" fillId="71" borderId="22" applyBorder="0"/>
    <xf numFmtId="4" fontId="38" fillId="69" borderId="18" applyNumberFormat="0" applyProtection="0">
      <alignment vertical="center"/>
    </xf>
    <xf numFmtId="4" fontId="43" fillId="100" borderId="32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100" borderId="91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9" fillId="99" borderId="32" applyNumberFormat="0" applyProtection="0">
      <alignment horizontal="left" vertical="center" indent="1"/>
    </xf>
    <xf numFmtId="4" fontId="38" fillId="62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63" borderId="32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87" fillId="82" borderId="18" applyNumberFormat="0" applyProtection="0">
      <alignment horizontal="left" vertical="top" indent="1"/>
    </xf>
    <xf numFmtId="4" fontId="43" fillId="54" borderId="32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85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36" fillId="54" borderId="18" applyNumberFormat="0" applyProtection="0">
      <alignment vertical="center"/>
    </xf>
    <xf numFmtId="4" fontId="43" fillId="0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81" fillId="79" borderId="32" applyNumberFormat="0" applyAlignment="0" applyProtection="0"/>
    <xf numFmtId="0" fontId="81" fillId="79" borderId="32" applyNumberFormat="0" applyAlignment="0" applyProtection="0"/>
    <xf numFmtId="4" fontId="38" fillId="64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106" borderId="32" applyNumberFormat="0" applyProtection="0">
      <alignment horizontal="left" vertical="center" indent="1"/>
    </xf>
    <xf numFmtId="0" fontId="81" fillId="79" borderId="32" applyNumberFormat="0" applyAlignment="0" applyProtection="0"/>
    <xf numFmtId="4" fontId="39" fillId="82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4" fontId="38" fillId="59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36" fillId="54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91" fillId="100" borderId="32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61" borderId="32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0" borderId="18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4" fontId="43" fillId="0" borderId="32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9" fontId="95" fillId="110" borderId="86"/>
    <xf numFmtId="0" fontId="3" fillId="0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94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0" fontId="135" fillId="0" borderId="87" applyFill="0" applyBorder="0" applyProtection="0">
      <alignment horizontal="left" vertical="top"/>
    </xf>
    <xf numFmtId="0" fontId="3" fillId="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14" fillId="71" borderId="22" applyBorder="0"/>
    <xf numFmtId="0" fontId="3" fillId="0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4" fontId="43" fillId="100" borderId="91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88" fillId="108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0" borderId="18" applyNumberFormat="0" applyProtection="0">
      <alignment horizontal="right" vertical="center"/>
    </xf>
    <xf numFmtId="4" fontId="38" fillId="69" borderId="18" applyNumberFormat="0" applyProtection="0">
      <alignment vertical="center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4" fontId="38" fillId="58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6" fillId="66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38" fillId="69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38" fillId="62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36" fillId="54" borderId="18" applyNumberFormat="0" applyProtection="0">
      <alignment vertical="center"/>
    </xf>
    <xf numFmtId="4" fontId="43" fillId="97" borderId="32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88" borderId="18" applyNumberFormat="0" applyProtection="0">
      <alignment horizontal="right" vertical="center"/>
    </xf>
    <xf numFmtId="0" fontId="3" fillId="106" borderId="32" applyNumberFormat="0" applyProtection="0">
      <alignment horizontal="left" vertical="center" indent="1"/>
    </xf>
    <xf numFmtId="4" fontId="43" fillId="92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72" borderId="32" applyNumberFormat="0" applyProtection="0">
      <alignment vertical="center"/>
    </xf>
    <xf numFmtId="4" fontId="43" fillId="100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54" borderId="32" applyNumberFormat="0" applyProtection="0">
      <alignment vertical="center"/>
    </xf>
    <xf numFmtId="0" fontId="24" fillId="48" borderId="89" applyNumberFormat="0" applyFont="0" applyAlignment="0" applyProtection="0"/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54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4" fontId="24" fillId="0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38" fillId="54" borderId="18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0" fontId="129" fillId="104" borderId="93" applyNumberFormat="0" applyAlignment="0" applyProtection="0"/>
    <xf numFmtId="0" fontId="129" fillId="104" borderId="93" applyNumberFormat="0" applyAlignment="0" applyProtection="0"/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4" fontId="48" fillId="68" borderId="23" applyNumberFormat="0" applyProtection="0">
      <alignment horizontal="left" vertical="center" indent="1"/>
    </xf>
    <xf numFmtId="4" fontId="91" fillId="100" borderId="32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9" fontId="95" fillId="110" borderId="86"/>
    <xf numFmtId="0" fontId="3" fillId="69" borderId="18" applyNumberFormat="0" applyProtection="0">
      <alignment horizontal="left" vertical="center" indent="1"/>
    </xf>
    <xf numFmtId="0" fontId="93" fillId="67" borderId="86">
      <protection locked="0"/>
    </xf>
    <xf numFmtId="0" fontId="24" fillId="102" borderId="18" applyNumberFormat="0" applyProtection="0">
      <alignment horizontal="left" vertical="top" indent="1"/>
    </xf>
    <xf numFmtId="4" fontId="38" fillId="69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0" fontId="3" fillId="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4" fontId="43" fillId="103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38" fillId="63" borderId="18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85" fillId="54" borderId="32" applyNumberFormat="0" applyProtection="0">
      <alignment vertical="center"/>
    </xf>
    <xf numFmtId="0" fontId="24" fillId="101" borderId="18" applyNumberFormat="0" applyProtection="0">
      <alignment horizontal="left" vertical="top" indent="1"/>
    </xf>
    <xf numFmtId="0" fontId="93" fillId="67" borderId="86">
      <protection locked="0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8" fillId="68" borderId="23" applyNumberFormat="0" applyProtection="0">
      <alignment horizontal="left" vertical="center" indent="1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0" fontId="88" fillId="10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72" borderId="32" applyNumberFormat="0" applyProtection="0">
      <alignment vertical="center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4" fontId="43" fillId="63" borderId="32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88" fillId="10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1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94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9" fontId="95" fillId="110" borderId="86"/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8" fillId="57" borderId="18" applyNumberFormat="0" applyProtection="0">
      <alignment horizontal="right" vertical="center"/>
    </xf>
    <xf numFmtId="4" fontId="36" fillId="54" borderId="18" applyNumberFormat="0" applyProtection="0">
      <alignment vertical="center"/>
    </xf>
    <xf numFmtId="0" fontId="3" fillId="106" borderId="32" applyNumberFormat="0" applyProtection="0">
      <alignment horizontal="left" vertical="center" indent="1"/>
    </xf>
    <xf numFmtId="4" fontId="85" fillId="54" borderId="32" applyNumberFormat="0" applyProtection="0">
      <alignment vertical="center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8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88" fillId="108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93" fillId="67" borderId="86">
      <protection locked="0"/>
    </xf>
    <xf numFmtId="0" fontId="3" fillId="8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88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4" fontId="85" fillId="10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85" fillId="72" borderId="32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43" fillId="72" borderId="18" applyNumberFormat="0" applyProtection="0">
      <alignment vertical="center"/>
    </xf>
    <xf numFmtId="4" fontId="88" fillId="108" borderId="18" applyNumberFormat="0" applyProtection="0">
      <alignment vertical="center"/>
    </xf>
    <xf numFmtId="4" fontId="43" fillId="72" borderId="32" applyNumberFormat="0" applyProtection="0">
      <alignment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87" fillId="82" borderId="18" applyNumberFormat="0" applyProtection="0">
      <alignment horizontal="left" vertical="top" indent="1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38" fillId="57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57" borderId="32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38" fillId="56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37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3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143" fillId="116" borderId="93" applyNumberFormat="0" applyAlignment="0" applyProtection="0"/>
    <xf numFmtId="0" fontId="143" fillId="116" borderId="93" applyNumberFormat="0" applyAlignment="0" applyProtection="0"/>
    <xf numFmtId="0" fontId="39" fillId="54" borderId="18" applyNumberFormat="0" applyProtection="0">
      <alignment horizontal="left" vertical="top" indent="1"/>
    </xf>
    <xf numFmtId="4" fontId="43" fillId="88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38" fillId="69" borderId="18" applyNumberFormat="0" applyProtection="0">
      <alignment vertical="center"/>
    </xf>
    <xf numFmtId="4" fontId="43" fillId="102" borderId="18" applyNumberFormat="0" applyProtection="0">
      <alignment horizontal="left" vertical="center" indent="1"/>
    </xf>
    <xf numFmtId="4" fontId="43" fillId="72" borderId="32" applyNumberFormat="0" applyProtection="0">
      <alignment vertical="center"/>
    </xf>
    <xf numFmtId="4" fontId="85" fillId="72" borderId="32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36" fillId="54" borderId="18" applyNumberFormat="0" applyProtection="0">
      <alignment vertical="center"/>
    </xf>
    <xf numFmtId="0" fontId="3" fillId="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106" borderId="32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4" fontId="43" fillId="63" borderId="32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4" fontId="38" fillId="69" borderId="18" applyNumberFormat="0" applyProtection="0">
      <alignment vertical="center"/>
    </xf>
    <xf numFmtId="0" fontId="24" fillId="102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129" fillId="104" borderId="93" applyNumberFormat="0" applyAlignment="0" applyProtection="0"/>
    <xf numFmtId="4" fontId="43" fillId="101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3" fillId="84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54" borderId="32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4" fontId="43" fillId="100" borderId="91" applyNumberFormat="0" applyProtection="0">
      <alignment horizontal="left" vertical="center" indent="1"/>
    </xf>
    <xf numFmtId="4" fontId="38" fillId="62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91" fillId="100" borderId="32" applyNumberFormat="0" applyProtection="0">
      <alignment horizontal="right" vertical="center"/>
    </xf>
    <xf numFmtId="4" fontId="39" fillId="99" borderId="32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9" fillId="69" borderId="18" applyNumberFormat="0" applyProtection="0">
      <alignment horizontal="right" vertical="center"/>
    </xf>
    <xf numFmtId="4" fontId="43" fillId="103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9" fillId="69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4" fontId="48" fillId="68" borderId="23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3" fillId="55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9" fontId="95" fillId="110" borderId="86"/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0" borderId="18" applyNumberFormat="0" applyProtection="0">
      <alignment horizontal="right" vertical="center"/>
    </xf>
    <xf numFmtId="0" fontId="3" fillId="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39" fillId="99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94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8" fillId="64" borderId="18" applyNumberFormat="0" applyProtection="0">
      <alignment horizontal="right" vertical="center"/>
    </xf>
    <xf numFmtId="4" fontId="37" fillId="54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100" borderId="91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8" fillId="54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4" borderId="18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0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143" fillId="116" borderId="93" applyNumberFormat="0" applyAlignment="0" applyProtection="0"/>
    <xf numFmtId="4" fontId="43" fillId="93" borderId="32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7" fillId="54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128" fillId="0" borderId="42" applyFill="0" applyProtection="0">
      <alignment horizontal="right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3" fillId="0" borderId="32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49" fontId="95" fillId="110" borderId="86"/>
    <xf numFmtId="4" fontId="43" fillId="0" borderId="18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0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0" fontId="88" fillId="10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8" fillId="104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38" fillId="59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143" fillId="116" borderId="93" applyNumberFormat="0" applyAlignment="0" applyProtection="0"/>
    <xf numFmtId="0" fontId="143" fillId="116" borderId="93" applyNumberFormat="0" applyAlignment="0" applyProtection="0"/>
    <xf numFmtId="4" fontId="43" fillId="54" borderId="32" applyNumberFormat="0" applyProtection="0">
      <alignment horizontal="left" vertical="center" indent="1"/>
    </xf>
    <xf numFmtId="194" fontId="132" fillId="0" borderId="88">
      <alignment horizontal="right"/>
    </xf>
    <xf numFmtId="4" fontId="43" fillId="54" borderId="32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43" fillId="54" borderId="32" applyNumberFormat="0" applyProtection="0">
      <alignment vertical="center"/>
    </xf>
    <xf numFmtId="4" fontId="3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72" borderId="32" applyNumberFormat="0" applyProtection="0">
      <alignment vertical="center"/>
    </xf>
    <xf numFmtId="4" fontId="43" fillId="102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38" fillId="6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66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4" fontId="38" fillId="6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49" fillId="69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43" fillId="56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4" fillId="69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96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9" fillId="0" borderId="95" applyNumberFormat="0" applyFill="0" applyAlignment="0" applyProtection="0"/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9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135" fillId="0" borderId="87" applyFill="0" applyBorder="0" applyProtection="0">
      <alignment horizontal="left" vertical="top"/>
    </xf>
    <xf numFmtId="0" fontId="3" fillId="68" borderId="18" applyNumberFormat="0" applyProtection="0">
      <alignment horizontal="left" vertical="top" indent="1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3" fontId="132" fillId="0" borderId="40"/>
    <xf numFmtId="0" fontId="3" fillId="68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0" fontId="3" fillId="0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3" fillId="4" borderId="32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81" fillId="79" borderId="32" applyNumberFormat="0" applyAlignment="0" applyProtection="0"/>
    <xf numFmtId="4" fontId="49" fillId="69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38" fillId="59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58" borderId="32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43" fillId="95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0" fontId="3" fillId="68" borderId="18" applyNumberFormat="0" applyProtection="0">
      <alignment horizontal="left" vertical="top" indent="1"/>
    </xf>
    <xf numFmtId="4" fontId="43" fillId="63" borderId="32" applyNumberFormat="0" applyProtection="0">
      <alignment horizontal="right" vertical="center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128" fillId="0" borderId="42" applyFill="0" applyProtection="0">
      <alignment horizontal="right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0" fontId="3" fillId="68" borderId="18" applyNumberFormat="0" applyProtection="0">
      <alignment horizontal="left" vertical="top" indent="1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4" fontId="38" fillId="64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38" fillId="59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61" borderId="32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36" fillId="54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101" borderId="18" applyNumberFormat="0" applyProtection="0">
      <alignment horizontal="right" vertical="center"/>
    </xf>
    <xf numFmtId="4" fontId="43" fillId="72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93" fillId="67" borderId="86">
      <protection locked="0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194" fontId="132" fillId="0" borderId="88">
      <alignment horizontal="right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8" fillId="58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9" fillId="0" borderId="95" applyNumberFormat="0" applyFill="0" applyAlignment="0" applyProtection="0"/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9" fontId="95" fillId="110" borderId="86"/>
    <xf numFmtId="0" fontId="3" fillId="68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38" fillId="69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91" fillId="100" borderId="32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0" borderId="32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72" borderId="32" applyNumberFormat="0" applyProtection="0">
      <alignment vertical="center"/>
    </xf>
    <xf numFmtId="0" fontId="24" fillId="107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81" fillId="79" borderId="32" applyNumberFormat="0" applyAlignment="0" applyProtection="0"/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94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9" fontId="95" fillId="110" borderId="86"/>
    <xf numFmtId="4" fontId="43" fillId="54" borderId="32" applyNumberFormat="0" applyProtection="0">
      <alignment vertical="center"/>
    </xf>
    <xf numFmtId="4" fontId="43" fillId="72" borderId="18" applyNumberFormat="0" applyProtection="0">
      <alignment vertical="center"/>
    </xf>
    <xf numFmtId="4" fontId="36" fillId="66" borderId="23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43" fillId="8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5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9" fillId="0" borderId="95" applyNumberFormat="0" applyFill="0" applyAlignment="0" applyProtection="0"/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58" borderId="32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4" fontId="43" fillId="0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0" fontId="148" fillId="104" borderId="32" applyNumberFormat="0" applyAlignment="0" applyProtection="0"/>
    <xf numFmtId="0" fontId="3" fillId="68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128" fillId="0" borderId="42" applyFill="0" applyProtection="0">
      <alignment horizontal="right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4" fontId="116" fillId="54" borderId="18" applyNumberFormat="0" applyProtection="0">
      <alignment vertical="center"/>
    </xf>
    <xf numFmtId="0" fontId="3" fillId="68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24" fillId="102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101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4" fontId="85" fillId="101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129" fillId="104" borderId="93" applyNumberFormat="0" applyAlignment="0" applyProtection="0"/>
    <xf numFmtId="4" fontId="116" fillId="54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0" fontId="143" fillId="116" borderId="93" applyNumberFormat="0" applyAlignment="0" applyProtection="0"/>
    <xf numFmtId="0" fontId="143" fillId="116" borderId="93" applyNumberFormat="0" applyAlignment="0" applyProtection="0"/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87" fillId="82" borderId="18" applyNumberFormat="0" applyProtection="0">
      <alignment horizontal="left" vertical="top" indent="1"/>
    </xf>
    <xf numFmtId="194" fontId="132" fillId="0" borderId="88">
      <alignment horizontal="right"/>
    </xf>
    <xf numFmtId="4" fontId="43" fillId="63" borderId="32" applyNumberFormat="0" applyProtection="0">
      <alignment horizontal="right" vertical="center"/>
    </xf>
    <xf numFmtId="0" fontId="24" fillId="107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48" fillId="68" borderId="23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38" fillId="69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43" fillId="63" borderId="32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100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85" fillId="72" borderId="32" applyNumberFormat="0" applyProtection="0">
      <alignment vertical="center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55" borderId="18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4" fontId="43" fillId="89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0" fontId="93" fillId="67" borderId="86">
      <protection locked="0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88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54" borderId="32" applyNumberFormat="0" applyProtection="0">
      <alignment vertical="center"/>
    </xf>
    <xf numFmtId="4" fontId="48" fillId="68" borderId="23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4" fontId="88" fillId="108" borderId="18" applyNumberFormat="0" applyProtection="0">
      <alignment vertical="center"/>
    </xf>
    <xf numFmtId="0" fontId="135" fillId="0" borderId="87" applyFill="0" applyBorder="0" applyProtection="0">
      <alignment horizontal="left" vertical="top"/>
    </xf>
    <xf numFmtId="4" fontId="43" fillId="58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3" fontId="132" fillId="0" borderId="40"/>
    <xf numFmtId="0" fontId="3" fillId="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38" fillId="64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3" fillId="7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43" fillId="87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63" borderId="18" applyNumberFormat="0" applyProtection="0">
      <alignment horizontal="right" vertical="center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0" fontId="24" fillId="71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43" fillId="90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128" fillId="0" borderId="42" applyFill="0" applyProtection="0">
      <alignment horizontal="right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4" fontId="48" fillId="68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0" fontId="43" fillId="108" borderId="94" applyNumberFormat="0" applyFont="0" applyAlignment="0" applyProtection="0"/>
    <xf numFmtId="0" fontId="3" fillId="66" borderId="18" applyNumberFormat="0" applyProtection="0">
      <alignment horizontal="left" vertical="center" indent="1"/>
    </xf>
    <xf numFmtId="4" fontId="91" fillId="100" borderId="32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4" fontId="36" fillId="54" borderId="18" applyNumberFormat="0" applyProtection="0">
      <alignment vertical="center"/>
    </xf>
    <xf numFmtId="4" fontId="43" fillId="0" borderId="18" applyNumberFormat="0" applyProtection="0">
      <alignment horizontal="left" vertical="center" indent="1"/>
    </xf>
    <xf numFmtId="4" fontId="43" fillId="58" borderId="32" applyNumberFormat="0" applyProtection="0">
      <alignment horizontal="right" vertical="center"/>
    </xf>
    <xf numFmtId="4" fontId="39" fillId="99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vertical="center"/>
    </xf>
    <xf numFmtId="0" fontId="24" fillId="101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38" fillId="69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54" borderId="32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91" fillId="100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58" borderId="32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43" fillId="91" borderId="32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4" fontId="43" fillId="64" borderId="32" applyNumberFormat="0" applyProtection="0">
      <alignment horizontal="right" vertical="center"/>
    </xf>
    <xf numFmtId="4" fontId="88" fillId="10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6" fillId="66" borderId="23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0" fontId="128" fillId="0" borderId="42" applyFill="0" applyProtection="0">
      <alignment horizontal="right"/>
    </xf>
    <xf numFmtId="0" fontId="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48" fillId="68" borderId="23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3" fillId="106" borderId="32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0" fontId="87" fillId="82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38" fillId="54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72" borderId="32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0" fontId="3" fillId="84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9" fillId="69" borderId="18" applyNumberFormat="0" applyProtection="0">
      <alignment horizontal="right" vertical="center"/>
    </xf>
    <xf numFmtId="4" fontId="43" fillId="72" borderId="18" applyNumberFormat="0" applyProtection="0">
      <alignment horizontal="left" vertical="center" indent="1"/>
    </xf>
    <xf numFmtId="4" fontId="36" fillId="54" borderId="18" applyNumberFormat="0" applyProtection="0">
      <alignment vertical="center"/>
    </xf>
    <xf numFmtId="4" fontId="38" fillId="69" borderId="18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81" fillId="79" borderId="32" applyNumberFormat="0" applyAlignment="0" applyProtection="0"/>
    <xf numFmtId="4" fontId="43" fillId="54" borderId="32" applyNumberFormat="0" applyProtection="0">
      <alignment horizontal="left" vertical="center" indent="1"/>
    </xf>
    <xf numFmtId="4" fontId="85" fillId="54" borderId="32" applyNumberFormat="0" applyProtection="0">
      <alignment vertical="center"/>
    </xf>
    <xf numFmtId="4" fontId="37" fillId="54" borderId="18" applyNumberFormat="0" applyProtection="0">
      <alignment vertical="center"/>
    </xf>
    <xf numFmtId="4" fontId="43" fillId="5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100" borderId="91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194" fontId="132" fillId="0" borderId="88">
      <alignment horizontal="right"/>
    </xf>
    <xf numFmtId="0" fontId="3" fillId="106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4" fontId="88" fillId="104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4" fontId="43" fillId="0" borderId="32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93" fillId="67" borderId="86">
      <protection locked="0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4" fontId="38" fillId="69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72" borderId="32" applyNumberFormat="0" applyProtection="0">
      <alignment vertical="center"/>
    </xf>
    <xf numFmtId="0" fontId="24" fillId="10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49" fillId="69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0" fontId="14" fillId="71" borderId="22" applyBorder="0"/>
    <xf numFmtId="4" fontId="44" fillId="69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8" fillId="60" borderId="18" applyNumberFormat="0" applyProtection="0">
      <alignment horizontal="right" vertical="center"/>
    </xf>
    <xf numFmtId="4" fontId="43" fillId="100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0" fontId="3" fillId="106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36" fillId="54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0" fontId="24" fillId="107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4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129" fillId="104" borderId="93" applyNumberFormat="0" applyAlignment="0" applyProtection="0"/>
    <xf numFmtId="4" fontId="43" fillId="72" borderId="18" applyNumberFormat="0" applyProtection="0">
      <alignment vertical="center"/>
    </xf>
    <xf numFmtId="4" fontId="43" fillId="72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91" borderId="32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81" fillId="79" borderId="32" applyNumberFormat="0" applyAlignment="0" applyProtection="0"/>
    <xf numFmtId="4" fontId="38" fillId="69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148" fillId="104" borderId="32" applyNumberFormat="0" applyAlignment="0" applyProtection="0"/>
    <xf numFmtId="4" fontId="43" fillId="0" borderId="32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72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194" fontId="132" fillId="0" borderId="88">
      <alignment horizontal="right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0" fontId="43" fillId="108" borderId="94" applyNumberFormat="0" applyFont="0" applyAlignment="0" applyProtection="0"/>
    <xf numFmtId="4" fontId="43" fillId="72" borderId="18" applyNumberFormat="0" applyProtection="0">
      <alignment horizontal="left" vertical="center" indent="1"/>
    </xf>
    <xf numFmtId="4" fontId="49" fillId="69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14" fillId="71" borderId="22" applyBorder="0"/>
    <xf numFmtId="4" fontId="38" fillId="6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38" fillId="61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8" fillId="58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88" fillId="10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43" fillId="7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4" fillId="69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49" fillId="69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43" fillId="103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103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81" fillId="79" borderId="32" applyNumberFormat="0" applyAlignment="0" applyProtection="0"/>
    <xf numFmtId="4" fontId="39" fillId="82" borderId="18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0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0" borderId="32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3" fillId="63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0" fontId="135" fillId="0" borderId="87" applyFill="0" applyBorder="0" applyProtection="0">
      <alignment horizontal="left" vertical="top"/>
    </xf>
    <xf numFmtId="3" fontId="132" fillId="0" borderId="40"/>
    <xf numFmtId="0" fontId="24" fillId="10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143" fillId="116" borderId="93" applyNumberFormat="0" applyAlignment="0" applyProtection="0"/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100" borderId="91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43" fillId="9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24" fillId="101" borderId="18" applyNumberFormat="0" applyProtection="0">
      <alignment horizontal="left" vertical="top" indent="1"/>
    </xf>
    <xf numFmtId="0" fontId="93" fillId="67" borderId="86">
      <protection locked="0"/>
    </xf>
    <xf numFmtId="49" fontId="95" fillId="110" borderId="86"/>
    <xf numFmtId="0" fontId="43" fillId="68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4" fontId="38" fillId="61" borderId="18" applyNumberFormat="0" applyProtection="0">
      <alignment horizontal="right" vertical="center"/>
    </xf>
    <xf numFmtId="0" fontId="24" fillId="71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43" fillId="94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38" fillId="5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3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39" fillId="99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100" borderId="91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43" fillId="57" borderId="32" applyNumberFormat="0" applyProtection="0">
      <alignment horizontal="right" vertical="center"/>
    </xf>
    <xf numFmtId="4" fontId="43" fillId="64" borderId="32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92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8" fillId="56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43" fillId="72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4" fontId="43" fillId="58" borderId="32" applyNumberFormat="0" applyProtection="0">
      <alignment horizontal="right" vertical="center"/>
    </xf>
    <xf numFmtId="4" fontId="43" fillId="103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135" fillId="0" borderId="87" applyFill="0" applyBorder="0" applyProtection="0">
      <alignment horizontal="left" vertical="top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43" fillId="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4" fontId="38" fillId="69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0" fontId="24" fillId="71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0" fontId="3" fillId="55" borderId="18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38" fillId="57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4" fontId="38" fillId="66" borderId="18" applyNumberFormat="0" applyProtection="0">
      <alignment horizontal="right" vertical="center"/>
    </xf>
    <xf numFmtId="0" fontId="24" fillId="7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100" borderId="91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97" borderId="32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97" borderId="32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194" fontId="132" fillId="0" borderId="88">
      <alignment horizontal="right"/>
    </xf>
    <xf numFmtId="4" fontId="43" fillId="88" borderId="18" applyNumberFormat="0" applyProtection="0">
      <alignment horizontal="right" vertical="center"/>
    </xf>
    <xf numFmtId="0" fontId="24" fillId="107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97" borderId="32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4" fontId="43" fillId="0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4" fontId="85" fillId="100" borderId="32" applyNumberFormat="0" applyProtection="0">
      <alignment horizontal="right" vertical="center"/>
    </xf>
    <xf numFmtId="0" fontId="24" fillId="102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0" fontId="3" fillId="103" borderId="32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102" borderId="18" applyNumberFormat="0" applyProtection="0">
      <alignment horizontal="right" vertical="center"/>
    </xf>
    <xf numFmtId="4" fontId="43" fillId="54" borderId="32" applyNumberFormat="0" applyProtection="0">
      <alignment horizontal="left" vertical="center" indent="1"/>
    </xf>
    <xf numFmtId="4" fontId="38" fillId="59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0" fontId="43" fillId="108" borderId="94" applyNumberFormat="0" applyFont="0" applyAlignment="0" applyProtection="0"/>
    <xf numFmtId="0" fontId="88" fillId="102" borderId="18" applyNumberFormat="0" applyProtection="0">
      <alignment horizontal="left" vertical="top" indent="1"/>
    </xf>
    <xf numFmtId="4" fontId="43" fillId="0" borderId="18" applyNumberFormat="0" applyProtection="0">
      <alignment horizontal="left" vertical="center" indent="1"/>
    </xf>
    <xf numFmtId="0" fontId="3" fillId="0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4" fontId="44" fillId="69" borderId="18" applyNumberFormat="0" applyProtection="0">
      <alignment vertical="center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4" fontId="38" fillId="59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6" fillId="66" borderId="23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43" fillId="102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43" fillId="88" borderId="18" applyNumberFormat="0" applyProtection="0">
      <alignment horizontal="right" vertical="center"/>
    </xf>
    <xf numFmtId="4" fontId="85" fillId="100" borderId="32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38" fillId="57" borderId="18" applyNumberFormat="0" applyProtection="0">
      <alignment horizontal="right" vertical="center"/>
    </xf>
    <xf numFmtId="0" fontId="3" fillId="4" borderId="32" applyNumberFormat="0" applyProtection="0">
      <alignment horizontal="left" vertical="center" indent="1"/>
    </xf>
    <xf numFmtId="4" fontId="43" fillId="88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43" fillId="56" borderId="32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87" fillId="82" borderId="18" applyNumberFormat="0" applyProtection="0">
      <alignment horizontal="left" vertical="top" indent="1"/>
    </xf>
    <xf numFmtId="4" fontId="43" fillId="72" borderId="32" applyNumberFormat="0" applyProtection="0">
      <alignment vertical="center"/>
    </xf>
    <xf numFmtId="4" fontId="39" fillId="82" borderId="18" applyNumberFormat="0" applyProtection="0">
      <alignment vertical="center"/>
    </xf>
    <xf numFmtId="0" fontId="14" fillId="71" borderId="22" applyBorder="0"/>
    <xf numFmtId="4" fontId="38" fillId="69" borderId="18" applyNumberFormat="0" applyProtection="0">
      <alignment horizontal="right" vertical="center"/>
    </xf>
    <xf numFmtId="0" fontId="24" fillId="107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8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24" fillId="107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4" fontId="38" fillId="6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8" fillId="56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38" fillId="64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38" fillId="69" borderId="18" applyNumberFormat="0" applyProtection="0">
      <alignment horizontal="right" vertical="center"/>
    </xf>
    <xf numFmtId="4" fontId="36" fillId="66" borderId="23" applyNumberFormat="0" applyProtection="0">
      <alignment horizontal="left" vertical="center" indent="1"/>
    </xf>
    <xf numFmtId="0" fontId="129" fillId="104" borderId="93" applyNumberFormat="0" applyAlignment="0" applyProtection="0"/>
    <xf numFmtId="0" fontId="128" fillId="0" borderId="42" applyFill="0" applyProtection="0">
      <alignment horizontal="right"/>
    </xf>
    <xf numFmtId="0" fontId="143" fillId="116" borderId="93" applyNumberFormat="0" applyAlignment="0" applyProtection="0"/>
    <xf numFmtId="0" fontId="39" fillId="54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9" fillId="0" borderId="95" applyNumberFormat="0" applyFill="0" applyAlignment="0" applyProtection="0"/>
    <xf numFmtId="0" fontId="43" fillId="68" borderId="18" applyNumberFormat="0" applyProtection="0">
      <alignment horizontal="left" vertical="top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0" fontId="43" fillId="108" borderId="94" applyNumberFormat="0" applyFont="0" applyAlignment="0" applyProtection="0"/>
    <xf numFmtId="4" fontId="39" fillId="54" borderId="18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85" fillId="54" borderId="32" applyNumberFormat="0" applyProtection="0">
      <alignment vertical="center"/>
    </xf>
    <xf numFmtId="4" fontId="43" fillId="57" borderId="32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72" borderId="32" applyNumberFormat="0" applyProtection="0">
      <alignment vertical="center"/>
    </xf>
    <xf numFmtId="0" fontId="24" fillId="101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38" fillId="60" borderId="18" applyNumberFormat="0" applyProtection="0">
      <alignment horizontal="right" vertical="center"/>
    </xf>
    <xf numFmtId="4" fontId="37" fillId="54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36" fillId="66" borderId="18" applyNumberFormat="0" applyProtection="0">
      <alignment horizontal="left" vertical="center" indent="1"/>
    </xf>
    <xf numFmtId="0" fontId="88" fillId="102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93" fillId="67" borderId="86">
      <protection locked="0"/>
    </xf>
    <xf numFmtId="4" fontId="36" fillId="66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38" fillId="58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87" borderId="18" applyNumberFormat="0" applyProtection="0">
      <alignment horizontal="right" vertical="center"/>
    </xf>
    <xf numFmtId="0" fontId="24" fillId="71" borderId="18" applyNumberFormat="0" applyProtection="0">
      <alignment horizontal="left" vertical="top" indent="1"/>
    </xf>
    <xf numFmtId="4" fontId="43" fillId="89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43" fillId="90" borderId="18" applyNumberFormat="0" applyProtection="0">
      <alignment horizontal="right" vertical="center"/>
    </xf>
    <xf numFmtId="4" fontId="43" fillId="72" borderId="18" applyNumberFormat="0" applyProtection="0">
      <alignment vertical="center"/>
    </xf>
    <xf numFmtId="0" fontId="3" fillId="55" borderId="18" applyNumberFormat="0" applyProtection="0">
      <alignment horizontal="left" vertical="top" indent="1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38" fillId="5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64" borderId="32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97" borderId="32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7" borderId="32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9" fillId="99" borderId="32" applyNumberFormat="0" applyProtection="0">
      <alignment horizontal="left" vertical="center" indent="1"/>
    </xf>
    <xf numFmtId="4" fontId="48" fillId="68" borderId="23" applyNumberFormat="0" applyProtection="0">
      <alignment horizontal="left" vertical="center" indent="1"/>
    </xf>
    <xf numFmtId="4" fontId="38" fillId="64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4" fontId="43" fillId="63" borderId="32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102" borderId="18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43" fillId="100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0" fontId="3" fillId="106" borderId="32" applyNumberFormat="0" applyProtection="0">
      <alignment horizontal="left" vertical="center" indent="1"/>
    </xf>
    <xf numFmtId="4" fontId="43" fillId="97" borderId="32" applyNumberFormat="0" applyProtection="0">
      <alignment horizontal="right" vertical="center"/>
    </xf>
    <xf numFmtId="4" fontId="43" fillId="100" borderId="32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24" fillId="71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56" borderId="32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0" fontId="3" fillId="4" borderId="32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0" fontId="3" fillId="68" borderId="18" applyNumberFormat="0" applyProtection="0">
      <alignment horizontal="left" vertical="top" indent="1"/>
    </xf>
    <xf numFmtId="4" fontId="88" fillId="104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4" fontId="38" fillId="69" borderId="18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128" fillId="0" borderId="42" applyFill="0" applyProtection="0">
      <alignment horizontal="right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43" fillId="68" borderId="18" applyNumberFormat="0" applyProtection="0">
      <alignment horizontal="left" vertical="top" indent="1"/>
    </xf>
    <xf numFmtId="4" fontId="85" fillId="10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85" fillId="72" borderId="32" applyNumberFormat="0" applyProtection="0">
      <alignment vertical="center"/>
    </xf>
    <xf numFmtId="4" fontId="43" fillId="72" borderId="32" applyNumberFormat="0" applyProtection="0">
      <alignment vertical="center"/>
    </xf>
    <xf numFmtId="4" fontId="88" fillId="108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91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0" fontId="3" fillId="4" borderId="32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3" fillId="100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3" borderId="32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54" borderId="32" applyNumberFormat="0" applyProtection="0">
      <alignment horizontal="left" vertical="center" indent="1"/>
    </xf>
    <xf numFmtId="0" fontId="87" fillId="82" borderId="18" applyNumberFormat="0" applyProtection="0">
      <alignment horizontal="left" vertical="top" indent="1"/>
    </xf>
    <xf numFmtId="4" fontId="43" fillId="54" borderId="32" applyNumberFormat="0" applyProtection="0">
      <alignment horizontal="left" vertical="center" indent="1"/>
    </xf>
    <xf numFmtId="0" fontId="143" fillId="116" borderId="93" applyNumberFormat="0" applyAlignment="0" applyProtection="0"/>
    <xf numFmtId="0" fontId="143" fillId="116" borderId="93" applyNumberFormat="0" applyAlignment="0" applyProtection="0"/>
    <xf numFmtId="4" fontId="43" fillId="54" borderId="32" applyNumberFormat="0" applyProtection="0">
      <alignment horizontal="left" vertical="center" indent="1"/>
    </xf>
    <xf numFmtId="194" fontId="132" fillId="0" borderId="88">
      <alignment horizontal="right"/>
    </xf>
    <xf numFmtId="4" fontId="43" fillId="54" borderId="32" applyNumberFormat="0" applyProtection="0">
      <alignment horizontal="left" vertical="center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43" fillId="54" borderId="32" applyNumberFormat="0" applyProtection="0">
      <alignment vertical="center"/>
    </xf>
    <xf numFmtId="0" fontId="81" fillId="79" borderId="32" applyNumberFormat="0" applyAlignment="0" applyProtection="0"/>
    <xf numFmtId="0" fontId="81" fillId="79" borderId="32" applyNumberFormat="0" applyAlignment="0" applyProtection="0"/>
    <xf numFmtId="0" fontId="3" fillId="69" borderId="18" applyNumberFormat="0" applyProtection="0">
      <alignment horizontal="left" vertical="top" indent="1"/>
    </xf>
    <xf numFmtId="4" fontId="38" fillId="58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8" fillId="104" borderId="32" applyNumberFormat="0" applyAlignment="0" applyProtection="0"/>
    <xf numFmtId="0" fontId="148" fillId="104" borderId="32" applyNumberFormat="0" applyAlignment="0" applyProtection="0"/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63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135" fillId="0" borderId="87" applyFill="0" applyBorder="0" applyProtection="0">
      <alignment horizontal="left" vertical="top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3" fontId="132" fillId="0" borderId="40"/>
    <xf numFmtId="0" fontId="24" fillId="101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88" fillId="104" borderId="18" applyNumberFormat="0" applyProtection="0">
      <alignment horizontal="left" vertical="center" indent="1"/>
    </xf>
    <xf numFmtId="0" fontId="3" fillId="4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4" fontId="38" fillId="61" borderId="18" applyNumberFormat="0" applyProtection="0">
      <alignment horizontal="right" vertical="center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128" fillId="0" borderId="42" applyFill="0" applyProtection="0">
      <alignment horizontal="right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8" fillId="59" borderId="18" applyNumberFormat="0" applyProtection="0">
      <alignment horizontal="right" vertical="center"/>
    </xf>
    <xf numFmtId="0" fontId="3" fillId="0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43" fillId="100" borderId="32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24" fillId="71" borderId="18" applyNumberFormat="0" applyProtection="0">
      <alignment horizontal="left" vertical="top" indent="1"/>
    </xf>
    <xf numFmtId="0" fontId="24" fillId="71" borderId="18" applyNumberFormat="0" applyProtection="0">
      <alignment horizontal="left" vertical="top" indent="1"/>
    </xf>
    <xf numFmtId="0" fontId="3" fillId="103" borderId="32" applyNumberFormat="0" applyProtection="0">
      <alignment horizontal="left" vertical="center" indent="1"/>
    </xf>
    <xf numFmtId="4" fontId="38" fillId="64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38" fillId="62" borderId="18" applyNumberFormat="0" applyProtection="0">
      <alignment horizontal="right" vertical="center"/>
    </xf>
    <xf numFmtId="0" fontId="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0" fontId="3" fillId="103" borderId="32" applyNumberFormat="0" applyProtection="0">
      <alignment horizontal="left" vertical="center" indent="1"/>
    </xf>
    <xf numFmtId="4" fontId="43" fillId="97" borderId="32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128" fillId="0" borderId="42" applyFill="0" applyProtection="0">
      <alignment horizontal="right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129" fillId="104" borderId="93" applyNumberFormat="0" applyAlignment="0" applyProtection="0"/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38" fillId="54" borderId="18" applyNumberFormat="0" applyProtection="0">
      <alignment horizontal="left" vertical="center" indent="1"/>
    </xf>
    <xf numFmtId="0" fontId="129" fillId="104" borderId="93" applyNumberFormat="0" applyAlignment="0" applyProtection="0"/>
    <xf numFmtId="0" fontId="43" fillId="72" borderId="18" applyNumberFormat="0" applyProtection="0">
      <alignment horizontal="left" vertical="top" indent="1"/>
    </xf>
    <xf numFmtId="0" fontId="129" fillId="104" borderId="93" applyNumberFormat="0" applyAlignment="0" applyProtection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24" fillId="101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24" fillId="102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24" fillId="71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0" fontId="128" fillId="0" borderId="42" applyFill="0" applyProtection="0">
      <alignment horizontal="right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43" fillId="68" borderId="18" applyNumberFormat="0" applyProtection="0">
      <alignment horizontal="left" vertical="top" indent="1"/>
    </xf>
    <xf numFmtId="0" fontId="3" fillId="0" borderId="32" applyNumberFormat="0" applyProtection="0">
      <alignment horizontal="left" vertical="center" indent="1"/>
    </xf>
    <xf numFmtId="4" fontId="36" fillId="66" borderId="18" applyNumberFormat="0" applyProtection="0">
      <alignment horizontal="left" vertical="center" indent="1"/>
    </xf>
    <xf numFmtId="4" fontId="44" fillId="69" borderId="18" applyNumberFormat="0" applyProtection="0">
      <alignment horizontal="right" vertical="center"/>
    </xf>
    <xf numFmtId="4" fontId="85" fillId="100" borderId="32" applyNumberFormat="0" applyProtection="0">
      <alignment horizontal="right" vertical="center"/>
    </xf>
    <xf numFmtId="4" fontId="43" fillId="72" borderId="32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32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85" fillId="72" borderId="32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32" applyNumberFormat="0" applyProtection="0">
      <alignment vertical="center"/>
    </xf>
    <xf numFmtId="4" fontId="91" fillId="101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24" fillId="101" borderId="18" applyNumberFormat="0" applyProtection="0">
      <alignment horizontal="left" vertical="top" indent="1"/>
    </xf>
    <xf numFmtId="0" fontId="3" fillId="84" borderId="32" applyNumberFormat="0" applyProtection="0">
      <alignment horizontal="left" vertical="center" indent="1"/>
    </xf>
    <xf numFmtId="0" fontId="24" fillId="107" borderId="18" applyNumberFormat="0" applyProtection="0">
      <alignment horizontal="left" vertical="top" indent="1"/>
    </xf>
    <xf numFmtId="0" fontId="24" fillId="102" borderId="18" applyNumberFormat="0" applyProtection="0">
      <alignment horizontal="left" vertical="top" indent="1"/>
    </xf>
    <xf numFmtId="0" fontId="3" fillId="106" borderId="32" applyNumberFormat="0" applyProtection="0">
      <alignment horizontal="left" vertical="center" indent="1"/>
    </xf>
    <xf numFmtId="0" fontId="3" fillId="106" borderId="32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43" fillId="63" borderId="32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43" fillId="93" borderId="32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43" fillId="91" borderId="32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61" borderId="32" applyNumberFormat="0" applyProtection="0">
      <alignment horizontal="right" vertical="center"/>
    </xf>
    <xf numFmtId="4" fontId="43" fillId="56" borderId="32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4" fontId="43" fillId="57" borderId="32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0" fontId="143" fillId="116" borderId="93" applyNumberFormat="0" applyAlignment="0" applyProtection="0"/>
    <xf numFmtId="0" fontId="143" fillId="116" borderId="93" applyNumberFormat="0" applyAlignment="0" applyProtection="0"/>
    <xf numFmtId="4" fontId="43" fillId="54" borderId="32" applyNumberFormat="0" applyProtection="0">
      <alignment horizontal="left" vertical="center" indent="1"/>
    </xf>
    <xf numFmtId="194" fontId="132" fillId="0" borderId="88">
      <alignment horizontal="right"/>
    </xf>
    <xf numFmtId="4" fontId="43" fillId="54" borderId="32" applyNumberFormat="0" applyProtection="0">
      <alignment horizontal="left" vertical="center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43" fillId="54" borderId="32" applyNumberFormat="0" applyProtection="0">
      <alignment vertical="center"/>
    </xf>
    <xf numFmtId="0" fontId="39" fillId="54" borderId="18" applyNumberFormat="0" applyProtection="0">
      <alignment horizontal="left" vertical="top" indent="1"/>
    </xf>
    <xf numFmtId="4" fontId="38" fillId="58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0" fontId="81" fillId="79" borderId="32" applyNumberFormat="0" applyAlignment="0" applyProtection="0"/>
    <xf numFmtId="0" fontId="81" fillId="79" borderId="32" applyNumberFormat="0" applyAlignment="0" applyProtection="0"/>
    <xf numFmtId="4" fontId="39" fillId="54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8" fillId="104" borderId="32" applyNumberFormat="0" applyAlignment="0" applyProtection="0"/>
    <xf numFmtId="0" fontId="148" fillId="104" borderId="32" applyNumberFormat="0" applyAlignment="0" applyProtection="0"/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93" fillId="67" borderId="86">
      <protection locked="0"/>
    </xf>
    <xf numFmtId="49" fontId="95" fillId="110" borderId="86"/>
    <xf numFmtId="0" fontId="135" fillId="0" borderId="87" applyFill="0" applyBorder="0" applyProtection="0">
      <alignment horizontal="left" vertical="top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3" fontId="132" fillId="0" borderId="40"/>
    <xf numFmtId="4" fontId="43" fillId="87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0" fontId="3" fillId="55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116" fillId="54" borderId="18" applyNumberFormat="0" applyProtection="0">
      <alignment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88" fillId="102" borderId="18" applyNumberFormat="0" applyProtection="0">
      <alignment horizontal="left" vertical="top" indent="1"/>
    </xf>
    <xf numFmtId="0" fontId="88" fillId="108" borderId="18" applyNumberFormat="0" applyProtection="0">
      <alignment horizontal="left" vertical="top" indent="1"/>
    </xf>
    <xf numFmtId="0" fontId="24" fillId="107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9" fillId="69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4" fillId="69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4" fillId="69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58" borderId="32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7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" fillId="84" borderId="32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3" fillId="63" borderId="32" applyNumberFormat="0" applyProtection="0">
      <alignment horizontal="right" vertical="center"/>
    </xf>
    <xf numFmtId="0" fontId="43" fillId="108" borderId="94" applyNumberFormat="0" applyFont="0" applyAlignment="0" applyProtection="0"/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0" fontId="143" fillId="116" borderId="93" applyNumberFormat="0" applyAlignment="0" applyProtection="0"/>
    <xf numFmtId="4" fontId="43" fillId="54" borderId="32" applyNumberFormat="0" applyProtection="0">
      <alignment horizontal="left" vertical="center" indent="1"/>
    </xf>
    <xf numFmtId="4" fontId="43" fillId="93" borderId="32" applyNumberFormat="0" applyProtection="0">
      <alignment horizontal="right" vertical="center"/>
    </xf>
    <xf numFmtId="0" fontId="129" fillId="104" borderId="93" applyNumberFormat="0" applyAlignment="0" applyProtection="0"/>
    <xf numFmtId="0" fontId="129" fillId="104" borderId="93" applyNumberFormat="0" applyAlignment="0" applyProtection="0"/>
    <xf numFmtId="0" fontId="128" fillId="0" borderId="42" applyFill="0" applyProtection="0">
      <alignment horizontal="right"/>
    </xf>
    <xf numFmtId="4" fontId="43" fillId="64" borderId="32" applyNumberFormat="0" applyProtection="0">
      <alignment horizontal="right" vertical="center"/>
    </xf>
    <xf numFmtId="4" fontId="49" fillId="69" borderId="18" applyNumberFormat="0" applyProtection="0">
      <alignment horizontal="right" vertical="center"/>
    </xf>
    <xf numFmtId="4" fontId="48" fillId="68" borderId="23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4" fontId="44" fillId="69" borderId="18" applyNumberFormat="0" applyProtection="0">
      <alignment horizontal="right" vertical="center"/>
    </xf>
    <xf numFmtId="4" fontId="38" fillId="69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36" fillId="66" borderId="23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4" fontId="38" fillId="62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59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8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8" fillId="54" borderId="18" applyNumberFormat="0" applyProtection="0">
      <alignment horizontal="left" vertical="center" indent="1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0" fontId="3" fillId="84" borderId="32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64" borderId="32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0" fontId="3" fillId="84" borderId="32" applyNumberFormat="0" applyProtection="0">
      <alignment horizontal="left" vertical="center" indent="1"/>
    </xf>
    <xf numFmtId="0" fontId="3" fillId="84" borderId="32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194" fontId="132" fillId="0" borderId="88">
      <alignment horizontal="right"/>
    </xf>
    <xf numFmtId="0" fontId="3" fillId="66" borderId="18" applyNumberFormat="0" applyProtection="0">
      <alignment horizontal="left" vertical="center" indent="1"/>
    </xf>
    <xf numFmtId="0" fontId="143" fillId="116" borderId="93" applyNumberFormat="0" applyAlignment="0" applyProtection="0"/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96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135" fillId="0" borderId="87" applyFill="0" applyBorder="0" applyProtection="0">
      <alignment horizontal="left" vertical="top"/>
    </xf>
    <xf numFmtId="4" fontId="43" fillId="92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194" fontId="132" fillId="0" borderId="88">
      <alignment horizontal="right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0" fontId="39" fillId="54" borderId="18" applyNumberFormat="0" applyProtection="0">
      <alignment horizontal="left" vertical="top" indent="1"/>
    </xf>
    <xf numFmtId="4" fontId="39" fillId="54" borderId="18" applyNumberFormat="0" applyProtection="0">
      <alignment horizontal="left" vertical="center" indent="1"/>
    </xf>
    <xf numFmtId="0" fontId="148" fillId="104" borderId="32" applyNumberFormat="0" applyAlignment="0" applyProtection="0"/>
    <xf numFmtId="0" fontId="148" fillId="104" borderId="32" applyNumberFormat="0" applyAlignment="0" applyProtection="0"/>
    <xf numFmtId="4" fontId="39" fillId="54" borderId="18" applyNumberFormat="0" applyProtection="0">
      <alignment horizontal="left" vertical="center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43" fillId="108" borderId="94" applyNumberFormat="0" applyFont="0" applyAlignment="0" applyProtection="0"/>
    <xf numFmtId="0" fontId="143" fillId="116" borderId="93" applyNumberFormat="0" applyAlignment="0" applyProtection="0"/>
    <xf numFmtId="4" fontId="44" fillId="69" borderId="18" applyNumberFormat="0" applyProtection="0">
      <alignment horizontal="right" vertical="center"/>
    </xf>
    <xf numFmtId="4" fontId="36" fillId="66" borderId="23" applyNumberFormat="0" applyProtection="0">
      <alignment horizontal="left" vertical="center" indent="1"/>
    </xf>
    <xf numFmtId="4" fontId="38" fillId="69" borderId="18" applyNumberFormat="0" applyProtection="0">
      <alignment vertical="center"/>
    </xf>
    <xf numFmtId="0" fontId="14" fillId="71" borderId="22" applyBorder="0"/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4" fontId="38" fillId="6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38" fillId="57" borderId="18" applyNumberFormat="0" applyProtection="0">
      <alignment horizontal="right" vertical="center"/>
    </xf>
    <xf numFmtId="4" fontId="38" fillId="56" borderId="18" applyNumberFormat="0" applyProtection="0">
      <alignment horizontal="right" vertical="center"/>
    </xf>
    <xf numFmtId="4" fontId="37" fillId="54" borderId="18" applyNumberFormat="0" applyProtection="0">
      <alignment vertical="center"/>
    </xf>
    <xf numFmtId="4" fontId="36" fillId="54" borderId="18" applyNumberFormat="0" applyProtection="0">
      <alignment vertical="center"/>
    </xf>
    <xf numFmtId="0" fontId="39" fillId="0" borderId="95" applyNumberFormat="0" applyFill="0" applyAlignment="0" applyProtection="0"/>
    <xf numFmtId="0" fontId="39" fillId="0" borderId="95" applyNumberFormat="0" applyFill="0" applyAlignment="0" applyProtection="0"/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" fillId="68" borderId="18" applyNumberFormat="0" applyProtection="0">
      <alignment horizontal="left" vertical="top" indent="1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39" fillId="82" borderId="18" applyNumberFormat="0" applyProtection="0">
      <alignment vertical="center"/>
    </xf>
    <xf numFmtId="4" fontId="116" fillId="54" borderId="18" applyNumberFormat="0" applyProtection="0">
      <alignment vertical="center"/>
    </xf>
    <xf numFmtId="3" fontId="132" fillId="0" borderId="40"/>
    <xf numFmtId="4" fontId="116" fillId="54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0" fontId="39" fillId="54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135" fillId="0" borderId="87" applyFill="0" applyBorder="0" applyProtection="0">
      <alignment horizontal="left" vertical="top"/>
    </xf>
    <xf numFmtId="0" fontId="39" fillId="0" borderId="95" applyNumberFormat="0" applyFill="0" applyAlignment="0" applyProtection="0"/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91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4" fillId="69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38" fillId="6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4" fontId="43" fillId="95" borderId="18" applyNumberFormat="0" applyProtection="0">
      <alignment horizontal="right" vertical="center"/>
    </xf>
    <xf numFmtId="4" fontId="38" fillId="6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38" fillId="60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4" fontId="38" fillId="5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85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96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4" fontId="43" fillId="94" borderId="18" applyNumberFormat="0" applyProtection="0">
      <alignment horizontal="right" vertical="center"/>
    </xf>
    <xf numFmtId="0" fontId="129" fillId="104" borderId="93" applyNumberFormat="0" applyAlignment="0" applyProtection="0"/>
    <xf numFmtId="0" fontId="3" fillId="66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43" fillId="108" borderId="94" applyNumberFormat="0" applyFont="0" applyAlignment="0" applyProtection="0"/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90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3" fontId="132" fillId="0" borderId="40"/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90" borderId="18" applyNumberFormat="0" applyProtection="0">
      <alignment horizontal="right" vertical="center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4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35" fillId="0" borderId="87" applyFill="0" applyBorder="0" applyProtection="0">
      <alignment horizontal="left" vertical="top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3" fontId="132" fillId="0" borderId="40"/>
    <xf numFmtId="0" fontId="43" fillId="72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68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43" fillId="72" borderId="18" applyNumberFormat="0" applyProtection="0">
      <alignment horizontal="left" vertical="top" indent="1"/>
    </xf>
    <xf numFmtId="0" fontId="43" fillId="72" borderId="18" applyNumberFormat="0" applyProtection="0">
      <alignment horizontal="left" vertical="top" indent="1"/>
    </xf>
    <xf numFmtId="4" fontId="116" fillId="54" borderId="18" applyNumberFormat="0" applyProtection="0">
      <alignment vertical="center"/>
    </xf>
    <xf numFmtId="4" fontId="116" fillId="54" borderId="18" applyNumberFormat="0" applyProtection="0">
      <alignment vertical="center"/>
    </xf>
    <xf numFmtId="4" fontId="39" fillId="82" borderId="18" applyNumberFormat="0" applyProtection="0">
      <alignment vertical="center"/>
    </xf>
    <xf numFmtId="0" fontId="3" fillId="69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148" fillId="104" borderId="32" applyNumberFormat="0" applyAlignment="0" applyProtection="0"/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4" fontId="43" fillId="102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49" fontId="95" fillId="110" borderId="86"/>
    <xf numFmtId="0" fontId="93" fillId="67" borderId="86">
      <protection locked="0"/>
    </xf>
    <xf numFmtId="0" fontId="3" fillId="55" borderId="18" applyNumberFormat="0" applyProtection="0">
      <alignment horizontal="left" vertical="top" indent="1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5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7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8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89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38" fillId="61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0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2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38" fillId="63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4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5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38" fillId="6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96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4" fontId="43" fillId="102" borderId="18" applyNumberFormat="0" applyProtection="0">
      <alignment horizontal="right" vertical="center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38" fillId="69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36" fillId="66" borderId="23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4" fontId="43" fillId="72" borderId="18" applyNumberFormat="0" applyProtection="0">
      <alignment horizontal="left" vertical="center" indent="1"/>
    </xf>
    <xf numFmtId="0" fontId="43" fillId="72" borderId="18" applyNumberFormat="0" applyProtection="0">
      <alignment horizontal="left" vertical="top" indent="1"/>
    </xf>
    <xf numFmtId="4" fontId="43" fillId="72" borderId="18" applyNumberFormat="0" applyProtection="0">
      <alignment horizontal="left" vertical="center" indent="1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43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4" fontId="43" fillId="102" borderId="18" applyNumberFormat="0" applyProtection="0">
      <alignment horizontal="left" vertical="center" indent="1"/>
    </xf>
    <xf numFmtId="0" fontId="39" fillId="0" borderId="95" applyNumberFormat="0" applyFill="0" applyAlignment="0" applyProtection="0"/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6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4" fontId="43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102" borderId="18" applyNumberFormat="0" applyProtection="0">
      <alignment horizontal="left" vertical="center" indent="1"/>
    </xf>
    <xf numFmtId="4" fontId="43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4" fontId="39" fillId="54" borderId="18" applyNumberFormat="0" applyProtection="0">
      <alignment horizontal="left" vertical="center" indent="1"/>
    </xf>
    <xf numFmtId="0" fontId="39" fillId="54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39" fillId="54" borderId="18" applyNumberFormat="0" applyProtection="0">
      <alignment horizontal="left" vertical="center" indent="1"/>
    </xf>
    <xf numFmtId="0" fontId="3" fillId="55" borderId="18" applyNumberFormat="0" applyProtection="0">
      <alignment horizontal="left" vertical="top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4" fontId="43" fillId="95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0" fontId="3" fillId="66" borderId="18" applyNumberFormat="0" applyProtection="0">
      <alignment horizontal="left" vertical="center" indent="1"/>
    </xf>
    <xf numFmtId="4" fontId="85" fillId="101" borderId="18" applyNumberFormat="0" applyProtection="0">
      <alignment horizontal="right" vertical="center"/>
    </xf>
    <xf numFmtId="0" fontId="3" fillId="55" borderId="18" applyNumberFormat="0" applyProtection="0">
      <alignment horizontal="left" vertical="top" indent="1"/>
    </xf>
    <xf numFmtId="0" fontId="3" fillId="55" borderId="18" applyNumberFormat="0" applyProtection="0">
      <alignment horizontal="left" vertical="top" indent="1"/>
    </xf>
    <xf numFmtId="4" fontId="85" fillId="101" borderId="18" applyNumberFormat="0" applyProtection="0">
      <alignment horizontal="right" vertical="center"/>
    </xf>
    <xf numFmtId="4" fontId="85" fillId="101" borderId="18" applyNumberFormat="0" applyProtection="0">
      <alignment horizontal="right" vertical="center"/>
    </xf>
    <xf numFmtId="0" fontId="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0" fontId="43" fillId="68" borderId="18" applyNumberFormat="0" applyProtection="0">
      <alignment horizontal="left" vertical="top" indent="1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91" fillId="101" borderId="18" applyNumberFormat="0" applyProtection="0">
      <alignment horizontal="right" vertical="center"/>
    </xf>
    <xf numFmtId="4" fontId="36" fillId="66" borderId="18" applyNumberFormat="0" applyProtection="0">
      <alignment horizontal="left" vertical="center" indent="1"/>
    </xf>
    <xf numFmtId="0" fontId="3" fillId="68" borderId="18" applyNumberFormat="0" applyProtection="0">
      <alignment horizontal="left" vertical="top" indent="1"/>
    </xf>
    <xf numFmtId="0" fontId="3" fillId="66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center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43" fillId="102" borderId="18" applyNumberFormat="0" applyProtection="0">
      <alignment horizontal="left" vertical="center" indent="1"/>
    </xf>
    <xf numFmtId="0" fontId="143" fillId="116" borderId="93" applyNumberFormat="0" applyAlignment="0" applyProtection="0"/>
    <xf numFmtId="0" fontId="43" fillId="108" borderId="94" applyNumberFormat="0" applyFont="0" applyAlignment="0" applyProtection="0"/>
    <xf numFmtId="0" fontId="3" fillId="69" borderId="18" applyNumberFormat="0" applyProtection="0">
      <alignment horizontal="left" vertical="top" indent="1"/>
    </xf>
    <xf numFmtId="4" fontId="38" fillId="66" borderId="18" applyNumberFormat="0" applyProtection="0">
      <alignment horizontal="right" vertical="center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4" fontId="43" fillId="102" borderId="18" applyNumberFormat="0" applyProtection="0">
      <alignment horizontal="right" vertical="center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0" fontId="3" fillId="69" borderId="18" applyNumberFormat="0" applyProtection="0">
      <alignment horizontal="left" vertical="top" indent="1"/>
    </xf>
    <xf numFmtId="4" fontId="85" fillId="72" borderId="18" applyNumberFormat="0" applyProtection="0">
      <alignment vertical="center"/>
    </xf>
    <xf numFmtId="4" fontId="43" fillId="72" borderId="18" applyNumberFormat="0" applyProtection="0">
      <alignment horizontal="left" vertical="center" indent="1"/>
    </xf>
    <xf numFmtId="4" fontId="85" fillId="72" borderId="18" applyNumberFormat="0" applyProtection="0">
      <alignment vertical="center"/>
    </xf>
    <xf numFmtId="4" fontId="85" fillId="72" borderId="18" applyNumberFormat="0" applyProtection="0">
      <alignment vertical="center"/>
    </xf>
    <xf numFmtId="0" fontId="3" fillId="69" borderId="18" applyNumberFormat="0" applyProtection="0">
      <alignment horizontal="left" vertical="top" indent="1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6" fontId="3" fillId="0" borderId="0">
      <protection locked="0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24" fillId="92" borderId="89" applyNumberFormat="0" applyProtection="0">
      <alignment horizontal="right" vertical="center"/>
    </xf>
    <xf numFmtId="4" fontId="24" fillId="98" borderId="90" applyNumberFormat="0" applyProtection="0">
      <alignment horizontal="left" vertical="center" indent="1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0" fontId="24" fillId="107" borderId="89" applyNumberFormat="0" applyProtection="0">
      <alignment horizontal="left" vertical="center" indent="1"/>
    </xf>
    <xf numFmtId="4" fontId="24" fillId="0" borderId="89" applyNumberFormat="0" applyProtection="0">
      <alignment horizontal="right" vertical="center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2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82" borderId="89" applyNumberFormat="0" applyProtection="0">
      <alignment vertical="center"/>
    </xf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5" fillId="0" borderId="92" applyNumberFormat="0" applyFill="0" applyAlignment="0" applyProtection="0"/>
    <xf numFmtId="0" fontId="35" fillId="0" borderId="92" applyNumberFormat="0" applyFill="0" applyAlignment="0" applyProtection="0"/>
    <xf numFmtId="4" fontId="92" fillId="70" borderId="89" applyNumberFormat="0" applyProtection="0">
      <alignment horizontal="right" vertical="center"/>
    </xf>
    <xf numFmtId="4" fontId="90" fillId="109" borderId="90" applyNumberFormat="0" applyProtection="0">
      <alignment horizontal="left" vertical="center" indent="1"/>
    </xf>
    <xf numFmtId="0" fontId="33" fillId="38" borderId="0" applyNumberFormat="0" applyBorder="0" applyAlignment="0" applyProtection="0"/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86" fillId="67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4" fontId="24" fillId="0" borderId="89" applyNumberFormat="0" applyProtection="0">
      <alignment horizontal="right" vertical="center"/>
    </xf>
    <xf numFmtId="0" fontId="33" fillId="78" borderId="0" applyNumberFormat="0" applyBorder="0" applyAlignment="0" applyProtection="0"/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58" fillId="48" borderId="0" applyNumberFormat="0" applyBorder="0" applyAlignment="0" applyProtection="0"/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60" fillId="79" borderId="89" applyNumberFormat="0" applyAlignment="0" applyProtection="0"/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24" fillId="104" borderId="89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0" fontId="67" fillId="0" borderId="28" applyNumberFormat="0" applyFill="0" applyAlignment="0" applyProtection="0"/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0" fontId="69" fillId="0" borderId="29" applyNumberFormat="0" applyFill="0" applyAlignment="0" applyProtection="0"/>
    <xf numFmtId="0" fontId="71" fillId="0" borderId="0" applyNumberFormat="0" applyFill="0" applyBorder="0" applyAlignment="0" applyProtection="0"/>
    <xf numFmtId="0" fontId="73" fillId="49" borderId="89" applyNumberFormat="0" applyAlignment="0" applyProtection="0"/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0" fontId="75" fillId="0" borderId="31" applyNumberFormat="0" applyFill="0" applyAlignment="0" applyProtection="0"/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0" fontId="3" fillId="0" borderId="0"/>
    <xf numFmtId="4" fontId="24" fillId="98" borderId="90" applyNumberFormat="0" applyProtection="0">
      <alignment horizontal="left" vertical="center" indent="1"/>
    </xf>
    <xf numFmtId="4" fontId="24" fillId="96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0" fontId="24" fillId="48" borderId="89" applyNumberFormat="0" applyFont="0" applyAlignment="0" applyProtection="0"/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0" fontId="84" fillId="0" borderId="65">
      <alignment horizont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86" fillId="54" borderId="89" applyNumberFormat="0" applyProtection="0">
      <alignment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86" fillId="54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73" fillId="49" borderId="89" applyNumberFormat="0" applyAlignment="0" applyProtection="0"/>
    <xf numFmtId="0" fontId="73" fillId="49" borderId="89" applyNumberFormat="0" applyAlignment="0" applyProtection="0"/>
    <xf numFmtId="0" fontId="60" fillId="79" borderId="89" applyNumberFormat="0" applyAlignment="0" applyProtection="0"/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86" fillId="67" borderId="89" applyNumberFormat="0" applyProtection="0">
      <alignment horizontal="right" vertical="center"/>
    </xf>
    <xf numFmtId="4" fontId="90" fillId="109" borderId="90" applyNumberFormat="0" applyProtection="0">
      <alignment horizontal="left" vertical="center" indent="1"/>
    </xf>
    <xf numFmtId="4" fontId="92" fillId="70" borderId="89" applyNumberFormat="0" applyProtection="0">
      <alignment horizontal="right" vertical="center"/>
    </xf>
    <xf numFmtId="0" fontId="35" fillId="0" borderId="92" applyNumberFormat="0" applyFill="0" applyAlignment="0" applyProtection="0"/>
    <xf numFmtId="0" fontId="98" fillId="0" borderId="0" applyNumberFormat="0" applyFill="0" applyBorder="0" applyAlignment="0" applyProtection="0"/>
    <xf numFmtId="0" fontId="24" fillId="104" borderId="89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4" fillId="0" borderId="89" applyNumberFormat="0" applyProtection="0">
      <alignment horizontal="right" vertical="center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4" fillId="102" borderId="90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3" fillId="71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4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4" fontId="24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4" fillId="98" borderId="9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0" fontId="2" fillId="0" borderId="0"/>
    <xf numFmtId="4" fontId="24" fillId="96" borderId="89" applyNumberFormat="0" applyProtection="0">
      <alignment horizontal="right" vertical="center"/>
    </xf>
    <xf numFmtId="0" fontId="2" fillId="0" borderId="0"/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54" borderId="89" applyNumberFormat="0" applyProtection="0">
      <alignment horizontal="left" vertical="center" indent="1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24" fillId="48" borderId="89" applyNumberFormat="0" applyFont="0" applyAlignment="0" applyProtection="0"/>
    <xf numFmtId="0" fontId="60" fillId="79" borderId="89" applyNumberFormat="0" applyAlignment="0" applyProtection="0"/>
    <xf numFmtId="194" fontId="132" fillId="0" borderId="4">
      <alignment horizontal="right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48" borderId="89" applyNumberFormat="0" applyFont="0" applyAlignment="0" applyProtection="0"/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82" borderId="89" applyNumberFormat="0" applyProtection="0">
      <alignment vertical="center"/>
    </xf>
    <xf numFmtId="4" fontId="24" fillId="54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5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6" borderId="89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8" borderId="90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89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0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2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4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5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6" borderId="89" applyNumberFormat="0" applyProtection="0">
      <alignment horizontal="right" vertical="center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98" borderId="90" applyNumberFormat="0" applyProtection="0">
      <alignment horizontal="left" vertical="center" indent="1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2" borderId="89" applyNumberFormat="0" applyProtection="0">
      <alignment horizontal="right" vertical="center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4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4" fontId="24" fillId="0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0" fontId="84" fillId="0" borderId="65">
      <alignment horizontal="center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0" fontId="135" fillId="0" borderId="2" applyFill="0" applyBorder="0" applyProtection="0">
      <alignment horizontal="left" vertical="top"/>
    </xf>
    <xf numFmtId="8" fontId="3" fillId="0" borderId="96" applyFont="0" applyFill="0" applyBorder="0" applyProtection="0">
      <alignment horizontal="right"/>
    </xf>
    <xf numFmtId="0" fontId="144" fillId="0" borderId="65">
      <alignment horizontal="right"/>
    </xf>
    <xf numFmtId="0" fontId="144" fillId="0" borderId="65">
      <alignment horizontal="left"/>
    </xf>
    <xf numFmtId="0" fontId="84" fillId="0" borderId="65">
      <alignment horizontal="center"/>
    </xf>
    <xf numFmtId="0" fontId="144" fillId="0" borderId="65">
      <alignment horizontal="right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86" fillId="54" borderId="89" applyNumberFormat="0" applyProtection="0">
      <alignment vertical="center"/>
    </xf>
    <xf numFmtId="4" fontId="24" fillId="83" borderId="89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3" fillId="71" borderId="90" applyNumberFormat="0" applyProtection="0">
      <alignment horizontal="left" vertical="center" indent="1"/>
    </xf>
    <xf numFmtId="4" fontId="24" fillId="101" borderId="90" applyNumberFormat="0" applyProtection="0">
      <alignment horizontal="left" vertical="center" indent="1"/>
    </xf>
    <xf numFmtId="4" fontId="24" fillId="102" borderId="90" applyNumberFormat="0" applyProtection="0">
      <alignment horizontal="left" vertical="center" indent="1"/>
    </xf>
    <xf numFmtId="4" fontId="86" fillId="67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92" fillId="70" borderId="89" applyNumberFormat="0" applyProtection="0">
      <alignment horizontal="right" vertical="center"/>
    </xf>
    <xf numFmtId="4" fontId="24" fillId="83" borderId="89" applyNumberFormat="0" applyProtection="0">
      <alignment horizontal="left" vertical="center" indent="1"/>
    </xf>
    <xf numFmtId="4" fontId="24" fillId="102" borderId="89" applyNumberFormat="0" applyProtection="0">
      <alignment horizontal="right" vertical="center"/>
    </xf>
    <xf numFmtId="0" fontId="24" fillId="104" borderId="89" applyNumberFormat="0" applyProtection="0">
      <alignment horizontal="left" vertical="center" indent="1"/>
    </xf>
    <xf numFmtId="0" fontId="24" fillId="105" borderId="89" applyNumberFormat="0" applyProtection="0">
      <alignment horizontal="left" vertical="center" indent="1"/>
    </xf>
    <xf numFmtId="0" fontId="24" fillId="107" borderId="89" applyNumberFormat="0" applyProtection="0">
      <alignment horizontal="left" vertical="center" indent="1"/>
    </xf>
    <xf numFmtId="0" fontId="24" fillId="101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4" fontId="24" fillId="83" borderId="89" applyNumberFormat="0" applyProtection="0">
      <alignment horizontal="left" vertical="center" indent="1"/>
    </xf>
    <xf numFmtId="0" fontId="24" fillId="70" borderId="102" applyNumberFormat="0">
      <protection locked="0"/>
    </xf>
    <xf numFmtId="4" fontId="36" fillId="65" borderId="101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1" fillId="79" borderId="103" applyNumberFormat="0" applyAlignment="0" applyProtection="0"/>
    <xf numFmtId="4" fontId="43" fillId="54" borderId="103" applyNumberFormat="0" applyProtection="0">
      <alignment vertical="center"/>
    </xf>
    <xf numFmtId="4" fontId="43" fillId="54" borderId="103" applyNumberFormat="0" applyProtection="0">
      <alignment vertical="center"/>
    </xf>
    <xf numFmtId="4" fontId="43" fillId="54" borderId="103" applyNumberFormat="0" applyProtection="0">
      <alignment vertical="center"/>
    </xf>
    <xf numFmtId="4" fontId="85" fillId="54" borderId="103" applyNumberFormat="0" applyProtection="0">
      <alignment vertical="center"/>
    </xf>
    <xf numFmtId="4" fontId="43" fillId="54" borderId="103" applyNumberFormat="0" applyProtection="0">
      <alignment horizontal="left" vertical="center" indent="1"/>
    </xf>
    <xf numFmtId="4" fontId="43" fillId="54" borderId="103" applyNumberFormat="0" applyProtection="0">
      <alignment horizontal="left" vertical="center" indent="1"/>
    </xf>
    <xf numFmtId="4" fontId="43" fillId="54" borderId="103" applyNumberFormat="0" applyProtection="0">
      <alignment horizontal="left" vertical="center" indent="1"/>
    </xf>
    <xf numFmtId="4" fontId="43" fillId="54" borderId="103" applyNumberFormat="0" applyProtection="0">
      <alignment horizontal="left" vertical="center" indent="1"/>
    </xf>
    <xf numFmtId="4" fontId="43" fillId="54" borderId="103" applyNumberFormat="0" applyProtection="0">
      <alignment horizontal="left" vertical="center" indent="1"/>
    </xf>
    <xf numFmtId="4" fontId="43" fillId="5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4" fontId="43" fillId="57" borderId="103" applyNumberFormat="0" applyProtection="0">
      <alignment horizontal="right" vertical="center"/>
    </xf>
    <xf numFmtId="4" fontId="43" fillId="57" borderId="103" applyNumberFormat="0" applyProtection="0">
      <alignment horizontal="right" vertical="center"/>
    </xf>
    <xf numFmtId="4" fontId="43" fillId="57" borderId="103" applyNumberFormat="0" applyProtection="0">
      <alignment horizontal="right" vertical="center"/>
    </xf>
    <xf numFmtId="4" fontId="43" fillId="58" borderId="103" applyNumberFormat="0" applyProtection="0">
      <alignment horizontal="right" vertical="center"/>
    </xf>
    <xf numFmtId="4" fontId="43" fillId="58" borderId="103" applyNumberFormat="0" applyProtection="0">
      <alignment horizontal="right" vertical="center"/>
    </xf>
    <xf numFmtId="4" fontId="43" fillId="58" borderId="103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43" fillId="56" borderId="103" applyNumberFormat="0" applyProtection="0">
      <alignment horizontal="right" vertical="center"/>
    </xf>
    <xf numFmtId="4" fontId="43" fillId="56" borderId="103" applyNumberFormat="0" applyProtection="0">
      <alignment horizontal="right" vertical="center"/>
    </xf>
    <xf numFmtId="4" fontId="43" fillId="56" borderId="103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24" fillId="88" borderId="104" applyNumberFormat="0" applyProtection="0">
      <alignment horizontal="right" vertical="center"/>
    </xf>
    <xf numFmtId="4" fontId="43" fillId="61" borderId="103" applyNumberFormat="0" applyProtection="0">
      <alignment horizontal="right" vertical="center"/>
    </xf>
    <xf numFmtId="4" fontId="43" fillId="61" borderId="103" applyNumberFormat="0" applyProtection="0">
      <alignment horizontal="right" vertical="center"/>
    </xf>
    <xf numFmtId="4" fontId="43" fillId="61" borderId="103" applyNumberFormat="0" applyProtection="0">
      <alignment horizontal="right" vertical="center"/>
    </xf>
    <xf numFmtId="4" fontId="43" fillId="91" borderId="103" applyNumberFormat="0" applyProtection="0">
      <alignment horizontal="right" vertical="center"/>
    </xf>
    <xf numFmtId="4" fontId="43" fillId="91" borderId="103" applyNumberFormat="0" applyProtection="0">
      <alignment horizontal="right" vertical="center"/>
    </xf>
    <xf numFmtId="4" fontId="43" fillId="91" borderId="103" applyNumberFormat="0" applyProtection="0">
      <alignment horizontal="right" vertical="center"/>
    </xf>
    <xf numFmtId="4" fontId="43" fillId="93" borderId="103" applyNumberFormat="0" applyProtection="0">
      <alignment horizontal="right" vertical="center"/>
    </xf>
    <xf numFmtId="4" fontId="43" fillId="93" borderId="103" applyNumberFormat="0" applyProtection="0">
      <alignment horizontal="right" vertical="center"/>
    </xf>
    <xf numFmtId="4" fontId="43" fillId="93" borderId="103" applyNumberFormat="0" applyProtection="0">
      <alignment horizontal="right" vertical="center"/>
    </xf>
    <xf numFmtId="4" fontId="43" fillId="64" borderId="103" applyNumberFormat="0" applyProtection="0">
      <alignment horizontal="right" vertical="center"/>
    </xf>
    <xf numFmtId="4" fontId="43" fillId="64" borderId="103" applyNumberFormat="0" applyProtection="0">
      <alignment horizontal="right" vertical="center"/>
    </xf>
    <xf numFmtId="4" fontId="43" fillId="64" borderId="103" applyNumberFormat="0" applyProtection="0">
      <alignment horizontal="right" vertical="center"/>
    </xf>
    <xf numFmtId="4" fontId="43" fillId="63" borderId="103" applyNumberFormat="0" applyProtection="0">
      <alignment horizontal="right" vertical="center"/>
    </xf>
    <xf numFmtId="4" fontId="43" fillId="63" borderId="103" applyNumberFormat="0" applyProtection="0">
      <alignment horizontal="right" vertical="center"/>
    </xf>
    <xf numFmtId="4" fontId="43" fillId="63" borderId="103" applyNumberFormat="0" applyProtection="0">
      <alignment horizontal="right" vertical="center"/>
    </xf>
    <xf numFmtId="4" fontId="43" fillId="97" borderId="103" applyNumberFormat="0" applyProtection="0">
      <alignment horizontal="right" vertical="center"/>
    </xf>
    <xf numFmtId="4" fontId="43" fillId="97" borderId="103" applyNumberFormat="0" applyProtection="0">
      <alignment horizontal="right" vertical="center"/>
    </xf>
    <xf numFmtId="4" fontId="43" fillId="97" borderId="103" applyNumberFormat="0" applyProtection="0">
      <alignment horizontal="right" vertical="center"/>
    </xf>
    <xf numFmtId="4" fontId="39" fillId="99" borderId="103" applyNumberFormat="0" applyProtection="0">
      <alignment horizontal="left" vertical="center" indent="1"/>
    </xf>
    <xf numFmtId="4" fontId="39" fillId="98" borderId="101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36" fillId="65" borderId="101" applyNumberFormat="0" applyProtection="0">
      <alignment horizontal="left" vertical="center" indent="1"/>
    </xf>
    <xf numFmtId="4" fontId="24" fillId="98" borderId="104" applyNumberFormat="0" applyProtection="0">
      <alignment horizontal="left" vertical="center" indent="1"/>
    </xf>
    <xf numFmtId="4" fontId="43" fillId="100" borderId="105" applyNumberFormat="0" applyProtection="0">
      <alignment horizontal="left" vertical="center" indent="1"/>
    </xf>
    <xf numFmtId="4" fontId="43" fillId="100" borderId="105" applyNumberFormat="0" applyProtection="0">
      <alignment horizontal="left" vertical="center" indent="1"/>
    </xf>
    <xf numFmtId="4" fontId="43" fillId="100" borderId="105" applyNumberFormat="0" applyProtection="0">
      <alignment horizontal="left" vertical="center" indent="1"/>
    </xf>
    <xf numFmtId="4" fontId="3" fillId="71" borderId="104" applyNumberFormat="0" applyProtection="0">
      <alignment horizontal="left" vertical="center" indent="1"/>
    </xf>
    <xf numFmtId="4" fontId="3" fillId="71" borderId="104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43" fillId="100" borderId="103" applyNumberFormat="0" applyProtection="0">
      <alignment horizontal="left" vertical="center" indent="1"/>
    </xf>
    <xf numFmtId="4" fontId="43" fillId="100" borderId="103" applyNumberFormat="0" applyProtection="0">
      <alignment horizontal="left" vertical="center" indent="1"/>
    </xf>
    <xf numFmtId="4" fontId="43" fillId="100" borderId="103" applyNumberFormat="0" applyProtection="0">
      <alignment horizontal="left" vertical="center" indent="1"/>
    </xf>
    <xf numFmtId="4" fontId="43" fillId="100" borderId="103" applyNumberFormat="0" applyProtection="0">
      <alignment horizontal="left" vertical="center" indent="1"/>
    </xf>
    <xf numFmtId="4" fontId="43" fillId="100" borderId="103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1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43" fillId="103" borderId="103" applyNumberFormat="0" applyProtection="0">
      <alignment horizontal="left" vertical="center" indent="1"/>
    </xf>
    <xf numFmtId="4" fontId="43" fillId="103" borderId="103" applyNumberFormat="0" applyProtection="0">
      <alignment horizontal="left" vertical="center" indent="1"/>
    </xf>
    <xf numFmtId="4" fontId="43" fillId="103" borderId="103" applyNumberFormat="0" applyProtection="0">
      <alignment horizontal="left" vertical="center" indent="1"/>
    </xf>
    <xf numFmtId="4" fontId="43" fillId="103" borderId="103" applyNumberFormat="0" applyProtection="0">
      <alignment horizontal="left" vertical="center" indent="1"/>
    </xf>
    <xf numFmtId="4" fontId="43" fillId="103" borderId="103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4" fontId="24" fillId="102" borderId="104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3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106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24" fillId="70" borderId="102" applyNumberFormat="0">
      <protection locked="0"/>
    </xf>
    <xf numFmtId="0" fontId="24" fillId="70" borderId="102" applyNumberFormat="0">
      <protection locked="0"/>
    </xf>
    <xf numFmtId="0" fontId="24" fillId="70" borderId="102" applyNumberFormat="0">
      <protection locked="0"/>
    </xf>
    <xf numFmtId="0" fontId="24" fillId="70" borderId="102" applyNumberFormat="0">
      <protection locked="0"/>
    </xf>
    <xf numFmtId="4" fontId="43" fillId="72" borderId="103" applyNumberFormat="0" applyProtection="0">
      <alignment vertical="center"/>
    </xf>
    <xf numFmtId="4" fontId="43" fillId="72" borderId="103" applyNumberFormat="0" applyProtection="0">
      <alignment vertical="center"/>
    </xf>
    <xf numFmtId="4" fontId="43" fillId="72" borderId="103" applyNumberFormat="0" applyProtection="0">
      <alignment vertical="center"/>
    </xf>
    <xf numFmtId="4" fontId="85" fillId="72" borderId="103" applyNumberFormat="0" applyProtection="0">
      <alignment vertical="center"/>
    </xf>
    <xf numFmtId="4" fontId="43" fillId="72" borderId="103" applyNumberFormat="0" applyProtection="0">
      <alignment horizontal="left" vertical="center" indent="1"/>
    </xf>
    <xf numFmtId="4" fontId="43" fillId="72" borderId="103" applyNumberFormat="0" applyProtection="0">
      <alignment horizontal="left" vertical="center" indent="1"/>
    </xf>
    <xf numFmtId="4" fontId="43" fillId="72" borderId="103" applyNumberFormat="0" applyProtection="0">
      <alignment horizontal="left" vertical="center" indent="1"/>
    </xf>
    <xf numFmtId="4" fontId="43" fillId="72" borderId="103" applyNumberFormat="0" applyProtection="0">
      <alignment horizontal="left" vertical="center" indent="1"/>
    </xf>
    <xf numFmtId="4" fontId="43" fillId="72" borderId="103" applyNumberFormat="0" applyProtection="0">
      <alignment horizontal="left" vertical="center" indent="1"/>
    </xf>
    <xf numFmtId="4" fontId="43" fillId="72" borderId="103" applyNumberFormat="0" applyProtection="0">
      <alignment horizontal="left" vertical="center" indent="1"/>
    </xf>
    <xf numFmtId="4" fontId="43" fillId="0" borderId="103" applyNumberFormat="0" applyProtection="0">
      <alignment horizontal="right" vertical="center"/>
    </xf>
    <xf numFmtId="4" fontId="43" fillId="0" borderId="103" applyNumberFormat="0" applyProtection="0">
      <alignment horizontal="right" vertical="center"/>
    </xf>
    <xf numFmtId="4" fontId="43" fillId="0" borderId="103" applyNumberFormat="0" applyProtection="0">
      <alignment horizontal="right" vertical="center"/>
    </xf>
    <xf numFmtId="4" fontId="85" fillId="100" borderId="103" applyNumberFormat="0" applyProtection="0">
      <alignment horizontal="right" vertical="center"/>
    </xf>
    <xf numFmtId="0" fontId="3" fillId="0" borderId="103" applyNumberFormat="0" applyProtection="0">
      <alignment horizontal="left" vertical="center" indent="1"/>
    </xf>
    <xf numFmtId="0" fontId="3" fillId="0" borderId="103" applyNumberFormat="0" applyProtection="0">
      <alignment horizontal="left" vertical="center" indent="1"/>
    </xf>
    <xf numFmtId="0" fontId="3" fillId="0" borderId="103" applyNumberFormat="0" applyProtection="0">
      <alignment horizontal="left" vertical="center" indent="1"/>
    </xf>
    <xf numFmtId="0" fontId="3" fillId="0" borderId="103" applyNumberFormat="0" applyProtection="0">
      <alignment horizontal="left" vertical="center" indent="1"/>
    </xf>
    <xf numFmtId="0" fontId="3" fillId="0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0" fontId="3" fillId="84" borderId="103" applyNumberFormat="0" applyProtection="0">
      <alignment horizontal="left" vertical="center" indent="1"/>
    </xf>
    <xf numFmtId="4" fontId="91" fillId="100" borderId="103" applyNumberFormat="0" applyProtection="0">
      <alignment horizontal="right" vertical="center"/>
    </xf>
    <xf numFmtId="0" fontId="35" fillId="0" borderId="106" applyNumberFormat="0" applyFill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5" fillId="0" borderId="107" applyNumberFormat="0" applyFill="0" applyAlignment="0" applyProtection="0"/>
    <xf numFmtId="0" fontId="16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4" fillId="0" borderId="0"/>
    <xf numFmtId="44" fontId="3" fillId="0" borderId="0" applyFont="0" applyFill="0" applyBorder="0" applyAlignment="0" applyProtection="0"/>
    <xf numFmtId="0" fontId="75" fillId="0" borderId="126" applyNumberFormat="0" applyFill="0" applyAlignment="0" applyProtection="0"/>
    <xf numFmtId="0" fontId="81" fillId="79" borderId="127" applyNumberFormat="0" applyAlignment="0" applyProtection="0"/>
    <xf numFmtId="4" fontId="36" fillId="54" borderId="128" applyNumberFormat="0" applyProtection="0">
      <alignment vertical="center"/>
    </xf>
    <xf numFmtId="4" fontId="36" fillId="54" borderId="128" applyNumberFormat="0" applyProtection="0">
      <alignment vertical="center"/>
    </xf>
    <xf numFmtId="4" fontId="43" fillId="54" borderId="127" applyNumberFormat="0" applyProtection="0">
      <alignment vertical="center"/>
    </xf>
    <xf numFmtId="4" fontId="43" fillId="54" borderId="127" applyNumberFormat="0" applyProtection="0">
      <alignment vertical="center"/>
    </xf>
    <xf numFmtId="4" fontId="39" fillId="82" borderId="128" applyNumberFormat="0" applyProtection="0">
      <alignment vertical="center"/>
    </xf>
    <xf numFmtId="4" fontId="43" fillId="54" borderId="127" applyNumberFormat="0" applyProtection="0">
      <alignment vertical="center"/>
    </xf>
    <xf numFmtId="4" fontId="37" fillId="54" borderId="128" applyNumberFormat="0" applyProtection="0">
      <alignment vertical="center"/>
    </xf>
    <xf numFmtId="4" fontId="85" fillId="54" borderId="127" applyNumberFormat="0" applyProtection="0">
      <alignment vertical="center"/>
    </xf>
    <xf numFmtId="4" fontId="116" fillId="54" borderId="128" applyNumberFormat="0" applyProtection="0">
      <alignment vertical="center"/>
    </xf>
    <xf numFmtId="4" fontId="37" fillId="54" borderId="128" applyNumberFormat="0" applyProtection="0">
      <alignment vertical="center"/>
    </xf>
    <xf numFmtId="4" fontId="38" fillId="54" borderId="128" applyNumberFormat="0" applyProtection="0">
      <alignment horizontal="left" vertical="center" indent="1"/>
    </xf>
    <xf numFmtId="4" fontId="38" fillId="54" borderId="128" applyNumberFormat="0" applyProtection="0">
      <alignment horizontal="left" vertical="center" indent="1"/>
    </xf>
    <xf numFmtId="4" fontId="43" fillId="54" borderId="127" applyNumberFormat="0" applyProtection="0">
      <alignment horizontal="left" vertical="center" indent="1"/>
    </xf>
    <xf numFmtId="4" fontId="43" fillId="54" borderId="127" applyNumberFormat="0" applyProtection="0">
      <alignment horizontal="left" vertical="center" indent="1"/>
    </xf>
    <xf numFmtId="4" fontId="39" fillId="54" borderId="128" applyNumberFormat="0" applyProtection="0">
      <alignment horizontal="left" vertical="center" indent="1"/>
    </xf>
    <xf numFmtId="4" fontId="43" fillId="54" borderId="127" applyNumberFormat="0" applyProtection="0">
      <alignment horizontal="left" vertical="center" indent="1"/>
    </xf>
    <xf numFmtId="0" fontId="39" fillId="54" borderId="128" applyNumberFormat="0" applyProtection="0">
      <alignment horizontal="left" vertical="top" indent="1"/>
    </xf>
    <xf numFmtId="4" fontId="43" fillId="54" borderId="127" applyNumberFormat="0" applyProtection="0">
      <alignment horizontal="left" vertical="center" indent="1"/>
    </xf>
    <xf numFmtId="4" fontId="43" fillId="54" borderId="127" applyNumberFormat="0" applyProtection="0">
      <alignment horizontal="left" vertical="center" indent="1"/>
    </xf>
    <xf numFmtId="0" fontId="39" fillId="54" borderId="128" applyNumberFormat="0" applyProtection="0">
      <alignment horizontal="left" vertical="top" indent="1"/>
    </xf>
    <xf numFmtId="4" fontId="43" fillId="5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4" fontId="38" fillId="56" borderId="128" applyNumberFormat="0" applyProtection="0">
      <alignment horizontal="right" vertical="center"/>
    </xf>
    <xf numFmtId="4" fontId="43" fillId="57" borderId="127" applyNumberFormat="0" applyProtection="0">
      <alignment horizontal="right" vertical="center"/>
    </xf>
    <xf numFmtId="4" fontId="43" fillId="57" borderId="127" applyNumberFormat="0" applyProtection="0">
      <alignment horizontal="right" vertical="center"/>
    </xf>
    <xf numFmtId="4" fontId="43" fillId="85" borderId="128" applyNumberFormat="0" applyProtection="0">
      <alignment horizontal="right" vertical="center"/>
    </xf>
    <xf numFmtId="4" fontId="43" fillId="85" borderId="128" applyNumberFormat="0" applyProtection="0">
      <alignment horizontal="right" vertical="center"/>
    </xf>
    <xf numFmtId="4" fontId="43" fillId="57" borderId="127" applyNumberFormat="0" applyProtection="0">
      <alignment horizontal="right" vertical="center"/>
    </xf>
    <xf numFmtId="4" fontId="38" fillId="56" borderId="128" applyNumberFormat="0" applyProtection="0">
      <alignment horizontal="right" vertical="center"/>
    </xf>
    <xf numFmtId="4" fontId="38" fillId="57" borderId="128" applyNumberFormat="0" applyProtection="0">
      <alignment horizontal="right" vertical="center"/>
    </xf>
    <xf numFmtId="4" fontId="43" fillId="58" borderId="127" applyNumberFormat="0" applyProtection="0">
      <alignment horizontal="right" vertical="center"/>
    </xf>
    <xf numFmtId="4" fontId="43" fillId="58" borderId="127" applyNumberFormat="0" applyProtection="0">
      <alignment horizontal="right" vertical="center"/>
    </xf>
    <xf numFmtId="4" fontId="43" fillId="87" borderId="128" applyNumberFormat="0" applyProtection="0">
      <alignment horizontal="right" vertical="center"/>
    </xf>
    <xf numFmtId="4" fontId="43" fillId="87" borderId="128" applyNumberFormat="0" applyProtection="0">
      <alignment horizontal="right" vertical="center"/>
    </xf>
    <xf numFmtId="4" fontId="43" fillId="58" borderId="127" applyNumberFormat="0" applyProtection="0">
      <alignment horizontal="right" vertical="center"/>
    </xf>
    <xf numFmtId="4" fontId="38" fillId="57" borderId="128" applyNumberFormat="0" applyProtection="0">
      <alignment horizontal="right" vertical="center"/>
    </xf>
    <xf numFmtId="4" fontId="38" fillId="58" borderId="128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43" fillId="56" borderId="127" applyNumberFormat="0" applyProtection="0">
      <alignment horizontal="right" vertical="center"/>
    </xf>
    <xf numFmtId="4" fontId="43" fillId="56" borderId="127" applyNumberFormat="0" applyProtection="0">
      <alignment horizontal="right" vertical="center"/>
    </xf>
    <xf numFmtId="4" fontId="43" fillId="88" borderId="128" applyNumberFormat="0" applyProtection="0">
      <alignment horizontal="right" vertical="center"/>
    </xf>
    <xf numFmtId="4" fontId="43" fillId="88" borderId="128" applyNumberFormat="0" applyProtection="0">
      <alignment horizontal="right" vertical="center"/>
    </xf>
    <xf numFmtId="4" fontId="43" fillId="56" borderId="127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24" fillId="88" borderId="129" applyNumberFormat="0" applyProtection="0">
      <alignment horizontal="right" vertical="center"/>
    </xf>
    <xf numFmtId="4" fontId="38" fillId="58" borderId="128" applyNumberFormat="0" applyProtection="0">
      <alignment horizontal="right" vertical="center"/>
    </xf>
    <xf numFmtId="4" fontId="38" fillId="60" borderId="128" applyNumberFormat="0" applyProtection="0">
      <alignment horizontal="right" vertical="center"/>
    </xf>
    <xf numFmtId="4" fontId="43" fillId="61" borderId="127" applyNumberFormat="0" applyProtection="0">
      <alignment horizontal="right" vertical="center"/>
    </xf>
    <xf numFmtId="4" fontId="43" fillId="61" borderId="127" applyNumberFormat="0" applyProtection="0">
      <alignment horizontal="right" vertical="center"/>
    </xf>
    <xf numFmtId="4" fontId="43" fillId="89" borderId="128" applyNumberFormat="0" applyProtection="0">
      <alignment horizontal="right" vertical="center"/>
    </xf>
    <xf numFmtId="4" fontId="43" fillId="89" borderId="128" applyNumberFormat="0" applyProtection="0">
      <alignment horizontal="right" vertical="center"/>
    </xf>
    <xf numFmtId="4" fontId="43" fillId="61" borderId="127" applyNumberFormat="0" applyProtection="0">
      <alignment horizontal="right" vertical="center"/>
    </xf>
    <xf numFmtId="4" fontId="38" fillId="60" borderId="128" applyNumberFormat="0" applyProtection="0">
      <alignment horizontal="right" vertical="center"/>
    </xf>
    <xf numFmtId="4" fontId="38" fillId="61" borderId="128" applyNumberFormat="0" applyProtection="0">
      <alignment horizontal="right" vertical="center"/>
    </xf>
    <xf numFmtId="4" fontId="43" fillId="91" borderId="127" applyNumberFormat="0" applyProtection="0">
      <alignment horizontal="right" vertical="center"/>
    </xf>
    <xf numFmtId="4" fontId="43" fillId="91" borderId="127" applyNumberFormat="0" applyProtection="0">
      <alignment horizontal="right" vertical="center"/>
    </xf>
    <xf numFmtId="4" fontId="43" fillId="90" borderId="128" applyNumberFormat="0" applyProtection="0">
      <alignment horizontal="right" vertical="center"/>
    </xf>
    <xf numFmtId="4" fontId="43" fillId="90" borderId="128" applyNumberFormat="0" applyProtection="0">
      <alignment horizontal="right" vertical="center"/>
    </xf>
    <xf numFmtId="4" fontId="43" fillId="91" borderId="127" applyNumberFormat="0" applyProtection="0">
      <alignment horizontal="right" vertical="center"/>
    </xf>
    <xf numFmtId="4" fontId="38" fillId="61" borderId="128" applyNumberFormat="0" applyProtection="0">
      <alignment horizontal="right" vertical="center"/>
    </xf>
    <xf numFmtId="4" fontId="38" fillId="59" borderId="128" applyNumberFormat="0" applyProtection="0">
      <alignment horizontal="right" vertical="center"/>
    </xf>
    <xf numFmtId="4" fontId="43" fillId="93" borderId="127" applyNumberFormat="0" applyProtection="0">
      <alignment horizontal="right" vertical="center"/>
    </xf>
    <xf numFmtId="4" fontId="43" fillId="93" borderId="127" applyNumberFormat="0" applyProtection="0">
      <alignment horizontal="right" vertical="center"/>
    </xf>
    <xf numFmtId="4" fontId="43" fillId="92" borderId="128" applyNumberFormat="0" applyProtection="0">
      <alignment horizontal="right" vertical="center"/>
    </xf>
    <xf numFmtId="4" fontId="43" fillId="92" borderId="128" applyNumberFormat="0" applyProtection="0">
      <alignment horizontal="right" vertical="center"/>
    </xf>
    <xf numFmtId="4" fontId="43" fillId="93" borderId="127" applyNumberFormat="0" applyProtection="0">
      <alignment horizontal="right" vertical="center"/>
    </xf>
    <xf numFmtId="4" fontId="38" fillId="59" borderId="128" applyNumberFormat="0" applyProtection="0">
      <alignment horizontal="right" vertical="center"/>
    </xf>
    <xf numFmtId="4" fontId="38" fillId="63" borderId="128" applyNumberFormat="0" applyProtection="0">
      <alignment horizontal="right" vertical="center"/>
    </xf>
    <xf numFmtId="4" fontId="43" fillId="64" borderId="127" applyNumberFormat="0" applyProtection="0">
      <alignment horizontal="right" vertical="center"/>
    </xf>
    <xf numFmtId="4" fontId="43" fillId="64" borderId="127" applyNumberFormat="0" applyProtection="0">
      <alignment horizontal="right" vertical="center"/>
    </xf>
    <xf numFmtId="4" fontId="43" fillId="94" borderId="128" applyNumberFormat="0" applyProtection="0">
      <alignment horizontal="right" vertical="center"/>
    </xf>
    <xf numFmtId="4" fontId="43" fillId="94" borderId="128" applyNumberFormat="0" applyProtection="0">
      <alignment horizontal="right" vertical="center"/>
    </xf>
    <xf numFmtId="4" fontId="43" fillId="64" borderId="127" applyNumberFormat="0" applyProtection="0">
      <alignment horizontal="right" vertical="center"/>
    </xf>
    <xf numFmtId="4" fontId="38" fillId="63" borderId="128" applyNumberFormat="0" applyProtection="0">
      <alignment horizontal="right" vertical="center"/>
    </xf>
    <xf numFmtId="4" fontId="38" fillId="64" borderId="128" applyNumberFormat="0" applyProtection="0">
      <alignment horizontal="right" vertical="center"/>
    </xf>
    <xf numFmtId="4" fontId="43" fillId="63" borderId="127" applyNumberFormat="0" applyProtection="0">
      <alignment horizontal="right" vertical="center"/>
    </xf>
    <xf numFmtId="4" fontId="43" fillId="63" borderId="127" applyNumberFormat="0" applyProtection="0">
      <alignment horizontal="right" vertical="center"/>
    </xf>
    <xf numFmtId="4" fontId="43" fillId="95" borderId="128" applyNumberFormat="0" applyProtection="0">
      <alignment horizontal="right" vertical="center"/>
    </xf>
    <xf numFmtId="4" fontId="43" fillId="95" borderId="128" applyNumberFormat="0" applyProtection="0">
      <alignment horizontal="right" vertical="center"/>
    </xf>
    <xf numFmtId="4" fontId="43" fillId="63" borderId="127" applyNumberFormat="0" applyProtection="0">
      <alignment horizontal="right" vertical="center"/>
    </xf>
    <xf numFmtId="4" fontId="38" fillId="64" borderId="128" applyNumberFormat="0" applyProtection="0">
      <alignment horizontal="right" vertical="center"/>
    </xf>
    <xf numFmtId="4" fontId="38" fillId="62" borderId="128" applyNumberFormat="0" applyProtection="0">
      <alignment horizontal="right" vertical="center"/>
    </xf>
    <xf numFmtId="4" fontId="43" fillId="97" borderId="127" applyNumberFormat="0" applyProtection="0">
      <alignment horizontal="right" vertical="center"/>
    </xf>
    <xf numFmtId="4" fontId="43" fillId="97" borderId="127" applyNumberFormat="0" applyProtection="0">
      <alignment horizontal="right" vertical="center"/>
    </xf>
    <xf numFmtId="4" fontId="43" fillId="96" borderId="128" applyNumberFormat="0" applyProtection="0">
      <alignment horizontal="right" vertical="center"/>
    </xf>
    <xf numFmtId="4" fontId="43" fillId="96" borderId="128" applyNumberFormat="0" applyProtection="0">
      <alignment horizontal="right" vertical="center"/>
    </xf>
    <xf numFmtId="4" fontId="43" fillId="97" borderId="127" applyNumberFormat="0" applyProtection="0">
      <alignment horizontal="right" vertical="center"/>
    </xf>
    <xf numFmtId="4" fontId="38" fillId="62" borderId="128" applyNumberFormat="0" applyProtection="0">
      <alignment horizontal="right" vertical="center"/>
    </xf>
    <xf numFmtId="4" fontId="36" fillId="65" borderId="130" applyNumberFormat="0" applyProtection="0">
      <alignment horizontal="left" vertical="center" indent="1"/>
    </xf>
    <xf numFmtId="4" fontId="39" fillId="99" borderId="127" applyNumberFormat="0" applyProtection="0">
      <alignment horizontal="left" vertical="center" indent="1"/>
    </xf>
    <xf numFmtId="4" fontId="39" fillId="98" borderId="130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36" fillId="65" borderId="130" applyNumberFormat="0" applyProtection="0">
      <alignment horizontal="left" vertical="center" indent="1"/>
    </xf>
    <xf numFmtId="4" fontId="24" fillId="98" borderId="129" applyNumberFormat="0" applyProtection="0">
      <alignment horizontal="left" vertical="center" indent="1"/>
    </xf>
    <xf numFmtId="4" fontId="3" fillId="71" borderId="129" applyNumberFormat="0" applyProtection="0">
      <alignment horizontal="left" vertical="center" indent="1"/>
    </xf>
    <xf numFmtId="4" fontId="3" fillId="71" borderId="129" applyNumberFormat="0" applyProtection="0">
      <alignment horizontal="left" vertical="center" indent="1"/>
    </xf>
    <xf numFmtId="4" fontId="38" fillId="66" borderId="128" applyNumberFormat="0" applyProtection="0">
      <alignment horizontal="right" vertical="center"/>
    </xf>
    <xf numFmtId="0" fontId="3" fillId="84" borderId="127" applyNumberFormat="0" applyProtection="0">
      <alignment horizontal="left" vertical="center" indent="1"/>
    </xf>
    <xf numFmtId="4" fontId="43" fillId="102" borderId="128" applyNumberFormat="0" applyProtection="0">
      <alignment horizontal="right" vertical="center"/>
    </xf>
    <xf numFmtId="4" fontId="43" fillId="102" borderId="128" applyNumberFormat="0" applyProtection="0">
      <alignment horizontal="right" vertical="center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4" fontId="38" fillId="66" borderId="128" applyNumberFormat="0" applyProtection="0">
      <alignment horizontal="right" vertical="center"/>
    </xf>
    <xf numFmtId="4" fontId="24" fillId="101" borderId="129" applyNumberFormat="0" applyProtection="0">
      <alignment horizontal="left" vertical="center" indent="1"/>
    </xf>
    <xf numFmtId="4" fontId="43" fillId="100" borderId="127" applyNumberFormat="0" applyProtection="0">
      <alignment horizontal="left" vertical="center" indent="1"/>
    </xf>
    <xf numFmtId="4" fontId="43" fillId="100" borderId="127" applyNumberFormat="0" applyProtection="0">
      <alignment horizontal="left" vertical="center" indent="1"/>
    </xf>
    <xf numFmtId="4" fontId="43" fillId="100" borderId="127" applyNumberFormat="0" applyProtection="0">
      <alignment horizontal="left" vertical="center" indent="1"/>
    </xf>
    <xf numFmtId="4" fontId="43" fillId="100" borderId="127" applyNumberFormat="0" applyProtection="0">
      <alignment horizontal="left" vertical="center" indent="1"/>
    </xf>
    <xf numFmtId="4" fontId="43" fillId="100" borderId="127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1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43" fillId="103" borderId="127" applyNumberFormat="0" applyProtection="0">
      <alignment horizontal="left" vertical="center" indent="1"/>
    </xf>
    <xf numFmtId="4" fontId="43" fillId="103" borderId="127" applyNumberFormat="0" applyProtection="0">
      <alignment horizontal="left" vertical="center" indent="1"/>
    </xf>
    <xf numFmtId="4" fontId="43" fillId="103" borderId="127" applyNumberFormat="0" applyProtection="0">
      <alignment horizontal="left" vertical="center" indent="1"/>
    </xf>
    <xf numFmtId="4" fontId="43" fillId="103" borderId="127" applyNumberFormat="0" applyProtection="0">
      <alignment horizontal="left" vertical="center" indent="1"/>
    </xf>
    <xf numFmtId="4" fontId="43" fillId="103" borderId="127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4" fontId="24" fillId="102" borderId="129" applyNumberFormat="0" applyProtection="0">
      <alignment horizontal="left" vertical="center" indent="1"/>
    </xf>
    <xf numFmtId="0" fontId="3" fillId="55" borderId="128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3" fillId="55" borderId="128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3" fillId="55" borderId="128" applyNumberFormat="0" applyProtection="0">
      <alignment horizontal="left" vertical="top" indent="1"/>
    </xf>
    <xf numFmtId="0" fontId="3" fillId="103" borderId="127" applyNumberFormat="0" applyProtection="0">
      <alignment horizontal="left" vertical="center" indent="1"/>
    </xf>
    <xf numFmtId="0" fontId="3" fillId="55" borderId="128" applyNumberFormat="0" applyProtection="0">
      <alignment horizontal="left" vertical="top" indent="1"/>
    </xf>
    <xf numFmtId="0" fontId="3" fillId="103" borderId="127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3" fillId="103" borderId="127" applyNumberFormat="0" applyProtection="0">
      <alignment horizontal="left" vertical="center" indent="1"/>
    </xf>
    <xf numFmtId="0" fontId="24" fillId="71" borderId="128" applyNumberFormat="0" applyProtection="0">
      <alignment horizontal="left" vertical="top" indent="1"/>
    </xf>
    <xf numFmtId="0" fontId="24" fillId="71" borderId="128" applyNumberFormat="0" applyProtection="0">
      <alignment horizontal="left" vertical="top" indent="1"/>
    </xf>
    <xf numFmtId="0" fontId="24" fillId="71" borderId="128" applyNumberFormat="0" applyProtection="0">
      <alignment horizontal="left" vertical="top" indent="1"/>
    </xf>
    <xf numFmtId="0" fontId="24" fillId="71" borderId="128" applyNumberFormat="0" applyProtection="0">
      <alignment horizontal="left" vertical="top" indent="1"/>
    </xf>
    <xf numFmtId="0" fontId="3" fillId="68" borderId="128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3" fillId="68" borderId="128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3" fillId="68" borderId="128" applyNumberFormat="0" applyProtection="0">
      <alignment horizontal="left" vertical="top" indent="1"/>
    </xf>
    <xf numFmtId="0" fontId="3" fillId="106" borderId="127" applyNumberFormat="0" applyProtection="0">
      <alignment horizontal="left" vertical="center" indent="1"/>
    </xf>
    <xf numFmtId="0" fontId="3" fillId="68" borderId="128" applyNumberFormat="0" applyProtection="0">
      <alignment horizontal="left" vertical="top" indent="1"/>
    </xf>
    <xf numFmtId="0" fontId="3" fillId="106" borderId="127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3" fillId="106" borderId="127" applyNumberFormat="0" applyProtection="0">
      <alignment horizontal="left" vertical="center" indent="1"/>
    </xf>
    <xf numFmtId="0" fontId="24" fillId="102" borderId="128" applyNumberFormat="0" applyProtection="0">
      <alignment horizontal="left" vertical="top" indent="1"/>
    </xf>
    <xf numFmtId="0" fontId="24" fillId="102" borderId="128" applyNumberFormat="0" applyProtection="0">
      <alignment horizontal="left" vertical="top" indent="1"/>
    </xf>
    <xf numFmtId="0" fontId="24" fillId="102" borderId="128" applyNumberFormat="0" applyProtection="0">
      <alignment horizontal="left" vertical="top" indent="1"/>
    </xf>
    <xf numFmtId="0" fontId="24" fillId="102" borderId="128" applyNumberFormat="0" applyProtection="0">
      <alignment horizontal="left" vertical="top" indent="1"/>
    </xf>
    <xf numFmtId="0" fontId="3" fillId="66" borderId="128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66" borderId="128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66" borderId="128" applyNumberFormat="0" applyProtection="0">
      <alignment horizontal="left" vertical="top" indent="1"/>
    </xf>
    <xf numFmtId="0" fontId="3" fillId="4" borderId="127" applyNumberFormat="0" applyProtection="0">
      <alignment horizontal="left" vertical="center" indent="1"/>
    </xf>
    <xf numFmtId="0" fontId="3" fillId="66" borderId="128" applyNumberFormat="0" applyProtection="0">
      <alignment horizontal="left" vertical="top" indent="1"/>
    </xf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3" fillId="4" borderId="127" applyNumberFormat="0" applyProtection="0">
      <alignment horizontal="left" vertical="center" indent="1"/>
    </xf>
    <xf numFmtId="0" fontId="24" fillId="107" borderId="128" applyNumberFormat="0" applyProtection="0">
      <alignment horizontal="left" vertical="top" indent="1"/>
    </xf>
    <xf numFmtId="0" fontId="24" fillId="107" borderId="128" applyNumberFormat="0" applyProtection="0">
      <alignment horizontal="left" vertical="top" indent="1"/>
    </xf>
    <xf numFmtId="0" fontId="24" fillId="107" borderId="128" applyNumberFormat="0" applyProtection="0">
      <alignment horizontal="left" vertical="top" indent="1"/>
    </xf>
    <xf numFmtId="0" fontId="24" fillId="107" borderId="128" applyNumberFormat="0" applyProtection="0">
      <alignment horizontal="left" vertical="top" indent="1"/>
    </xf>
    <xf numFmtId="0" fontId="3" fillId="69" borderId="128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69" borderId="128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69" borderId="128" applyNumberFormat="0" applyProtection="0">
      <alignment horizontal="left" vertical="top" indent="1"/>
    </xf>
    <xf numFmtId="0" fontId="3" fillId="84" borderId="127" applyNumberFormat="0" applyProtection="0">
      <alignment horizontal="left" vertical="center" indent="1"/>
    </xf>
    <xf numFmtId="0" fontId="3" fillId="69" borderId="128" applyNumberFormat="0" applyProtection="0">
      <alignment horizontal="left" vertical="top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24" fillId="101" borderId="128" applyNumberFormat="0" applyProtection="0">
      <alignment horizontal="left" vertical="top" indent="1"/>
    </xf>
    <xf numFmtId="0" fontId="24" fillId="101" borderId="128" applyNumberFormat="0" applyProtection="0">
      <alignment horizontal="left" vertical="top" indent="1"/>
    </xf>
    <xf numFmtId="0" fontId="24" fillId="101" borderId="128" applyNumberFormat="0" applyProtection="0">
      <alignment horizontal="left" vertical="top" indent="1"/>
    </xf>
    <xf numFmtId="0" fontId="24" fillId="101" borderId="128" applyNumberFormat="0" applyProtection="0">
      <alignment horizontal="left" vertical="top" indent="1"/>
    </xf>
    <xf numFmtId="0" fontId="24" fillId="70" borderId="131" applyNumberFormat="0">
      <protection locked="0"/>
    </xf>
    <xf numFmtId="0" fontId="24" fillId="70" borderId="131" applyNumberFormat="0">
      <protection locked="0"/>
    </xf>
    <xf numFmtId="0" fontId="24" fillId="70" borderId="131" applyNumberFormat="0">
      <protection locked="0"/>
    </xf>
    <xf numFmtId="0" fontId="24" fillId="70" borderId="131" applyNumberFormat="0">
      <protection locked="0"/>
    </xf>
    <xf numFmtId="0" fontId="24" fillId="70" borderId="131" applyNumberFormat="0">
      <protection locked="0"/>
    </xf>
    <xf numFmtId="0" fontId="14" fillId="71" borderId="132" applyBorder="0"/>
    <xf numFmtId="4" fontId="38" fillId="69" borderId="128" applyNumberFormat="0" applyProtection="0">
      <alignment vertical="center"/>
    </xf>
    <xf numFmtId="4" fontId="43" fillId="72" borderId="127" applyNumberFormat="0" applyProtection="0">
      <alignment vertical="center"/>
    </xf>
    <xf numFmtId="4" fontId="43" fillId="72" borderId="127" applyNumberFormat="0" applyProtection="0">
      <alignment vertical="center"/>
    </xf>
    <xf numFmtId="4" fontId="43" fillId="72" borderId="128" applyNumberFormat="0" applyProtection="0">
      <alignment vertical="center"/>
    </xf>
    <xf numFmtId="4" fontId="43" fillId="72" borderId="128" applyNumberFormat="0" applyProtection="0">
      <alignment vertical="center"/>
    </xf>
    <xf numFmtId="4" fontId="43" fillId="72" borderId="127" applyNumberFormat="0" applyProtection="0">
      <alignment vertical="center"/>
    </xf>
    <xf numFmtId="4" fontId="38" fillId="69" borderId="128" applyNumberFormat="0" applyProtection="0">
      <alignment vertical="center"/>
    </xf>
    <xf numFmtId="4" fontId="44" fillId="69" borderId="128" applyNumberFormat="0" applyProtection="0">
      <alignment vertical="center"/>
    </xf>
    <xf numFmtId="4" fontId="85" fillId="72" borderId="127" applyNumberFormat="0" applyProtection="0">
      <alignment vertical="center"/>
    </xf>
    <xf numFmtId="4" fontId="85" fillId="72" borderId="128" applyNumberFormat="0" applyProtection="0">
      <alignment vertical="center"/>
    </xf>
    <xf numFmtId="4" fontId="44" fillId="69" borderId="128" applyNumberFormat="0" applyProtection="0">
      <alignment vertical="center"/>
    </xf>
    <xf numFmtId="4" fontId="36" fillId="66" borderId="133" applyNumberFormat="0" applyProtection="0">
      <alignment horizontal="left" vertical="center" indent="1"/>
    </xf>
    <xf numFmtId="4" fontId="43" fillId="72" borderId="127" applyNumberFormat="0" applyProtection="0">
      <alignment horizontal="left" vertical="center" indent="1"/>
    </xf>
    <xf numFmtId="4" fontId="43" fillId="72" borderId="127" applyNumberFormat="0" applyProtection="0">
      <alignment horizontal="left" vertical="center" indent="1"/>
    </xf>
    <xf numFmtId="4" fontId="43" fillId="72" borderId="128" applyNumberFormat="0" applyProtection="0">
      <alignment horizontal="left" vertical="center" indent="1"/>
    </xf>
    <xf numFmtId="4" fontId="43" fillId="72" borderId="128" applyNumberFormat="0" applyProtection="0">
      <alignment horizontal="left" vertical="center" indent="1"/>
    </xf>
    <xf numFmtId="4" fontId="43" fillId="72" borderId="127" applyNumberFormat="0" applyProtection="0">
      <alignment horizontal="left" vertical="center" indent="1"/>
    </xf>
    <xf numFmtId="4" fontId="36" fillId="66" borderId="133" applyNumberFormat="0" applyProtection="0">
      <alignment horizontal="left" vertical="center" indent="1"/>
    </xf>
    <xf numFmtId="0" fontId="43" fillId="72" borderId="128" applyNumberFormat="0" applyProtection="0">
      <alignment horizontal="left" vertical="top" indent="1"/>
    </xf>
    <xf numFmtId="4" fontId="43" fillId="72" borderId="127" applyNumberFormat="0" applyProtection="0">
      <alignment horizontal="left" vertical="center" indent="1"/>
    </xf>
    <xf numFmtId="4" fontId="43" fillId="72" borderId="127" applyNumberFormat="0" applyProtection="0">
      <alignment horizontal="left" vertical="center" indent="1"/>
    </xf>
    <xf numFmtId="0" fontId="43" fillId="72" borderId="128" applyNumberFormat="0" applyProtection="0">
      <alignment horizontal="left" vertical="top" indent="1"/>
    </xf>
    <xf numFmtId="0" fontId="43" fillId="72" borderId="128" applyNumberFormat="0" applyProtection="0">
      <alignment horizontal="left" vertical="top" indent="1"/>
    </xf>
    <xf numFmtId="4" fontId="43" fillId="72" borderId="127" applyNumberFormat="0" applyProtection="0">
      <alignment horizontal="left" vertical="center" indent="1"/>
    </xf>
    <xf numFmtId="4" fontId="38" fillId="69" borderId="128" applyNumberFormat="0" applyProtection="0">
      <alignment horizontal="right" vertical="center"/>
    </xf>
    <xf numFmtId="4" fontId="38" fillId="69" borderId="128" applyNumberFormat="0" applyProtection="0">
      <alignment horizontal="right" vertical="center"/>
    </xf>
    <xf numFmtId="4" fontId="43" fillId="0" borderId="127" applyNumberFormat="0" applyProtection="0">
      <alignment horizontal="right" vertical="center"/>
    </xf>
    <xf numFmtId="4" fontId="43" fillId="0" borderId="127" applyNumberFormat="0" applyProtection="0">
      <alignment horizontal="right" vertical="center"/>
    </xf>
    <xf numFmtId="4" fontId="43" fillId="0" borderId="128" applyNumberFormat="0" applyProtection="0">
      <alignment horizontal="right" vertical="center"/>
    </xf>
    <xf numFmtId="4" fontId="43" fillId="0" borderId="128" applyNumberFormat="0" applyProtection="0">
      <alignment horizontal="right" vertical="center"/>
    </xf>
    <xf numFmtId="4" fontId="43" fillId="0" borderId="127" applyNumberFormat="0" applyProtection="0">
      <alignment horizontal="right" vertical="center"/>
    </xf>
    <xf numFmtId="4" fontId="44" fillId="69" borderId="128" applyNumberFormat="0" applyProtection="0">
      <alignment horizontal="right" vertical="center"/>
    </xf>
    <xf numFmtId="4" fontId="85" fillId="100" borderId="127" applyNumberFormat="0" applyProtection="0">
      <alignment horizontal="right" vertical="center"/>
    </xf>
    <xf numFmtId="4" fontId="85" fillId="101" borderId="128" applyNumberFormat="0" applyProtection="0">
      <alignment horizontal="right" vertical="center"/>
    </xf>
    <xf numFmtId="4" fontId="44" fillId="69" borderId="128" applyNumberFormat="0" applyProtection="0">
      <alignment horizontal="right" vertical="center"/>
    </xf>
    <xf numFmtId="4" fontId="36" fillId="66" borderId="128" applyNumberFormat="0" applyProtection="0">
      <alignment horizontal="left" vertical="center" indent="1"/>
    </xf>
    <xf numFmtId="4" fontId="36" fillId="66" borderId="128" applyNumberFormat="0" applyProtection="0">
      <alignment horizontal="left" vertical="center" indent="1"/>
    </xf>
    <xf numFmtId="0" fontId="3" fillId="0" borderId="127" applyNumberFormat="0" applyProtection="0">
      <alignment horizontal="left" vertical="center" indent="1"/>
    </xf>
    <xf numFmtId="0" fontId="3" fillId="0" borderId="127" applyNumberFormat="0" applyProtection="0">
      <alignment horizontal="left" vertical="center" indent="1"/>
    </xf>
    <xf numFmtId="4" fontId="43" fillId="0" borderId="128" applyNumberFormat="0" applyProtection="0">
      <alignment horizontal="left" vertical="center" indent="1"/>
    </xf>
    <xf numFmtId="4" fontId="43" fillId="0" borderId="128" applyNumberFormat="0" applyProtection="0">
      <alignment horizontal="left" vertical="center" indent="1"/>
    </xf>
    <xf numFmtId="0" fontId="3" fillId="0" borderId="127" applyNumberFormat="0" applyProtection="0">
      <alignment horizontal="left" vertical="center" indent="1"/>
    </xf>
    <xf numFmtId="0" fontId="3" fillId="0" borderId="127" applyNumberFormat="0" applyProtection="0">
      <alignment horizontal="left" vertical="center" indent="1"/>
    </xf>
    <xf numFmtId="0" fontId="3" fillId="0" borderId="127" applyNumberFormat="0" applyProtection="0">
      <alignment horizontal="left" vertical="center" indent="1"/>
    </xf>
    <xf numFmtId="0" fontId="43" fillId="68" borderId="128" applyNumberFormat="0" applyProtection="0">
      <alignment horizontal="left" vertical="top" indent="1"/>
    </xf>
    <xf numFmtId="0" fontId="3" fillId="84" borderId="127" applyNumberFormat="0" applyProtection="0">
      <alignment horizontal="left" vertical="center" indent="1"/>
    </xf>
    <xf numFmtId="0" fontId="43" fillId="68" borderId="128" applyNumberFormat="0" applyProtection="0">
      <alignment horizontal="left" vertical="top" indent="1"/>
    </xf>
    <xf numFmtId="0" fontId="43" fillId="68" borderId="128" applyNumberFormat="0" applyProtection="0">
      <alignment horizontal="left" vertical="top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0" fontId="3" fillId="84" borderId="127" applyNumberFormat="0" applyProtection="0">
      <alignment horizontal="left" vertical="center" indent="1"/>
    </xf>
    <xf numFmtId="4" fontId="48" fillId="68" borderId="133" applyNumberFormat="0" applyProtection="0">
      <alignment horizontal="left" vertical="center" indent="1"/>
    </xf>
    <xf numFmtId="4" fontId="48" fillId="68" borderId="133" applyNumberFormat="0" applyProtection="0">
      <alignment horizontal="left" vertical="center" indent="1"/>
    </xf>
    <xf numFmtId="4" fontId="49" fillId="69" borderId="128" applyNumberFormat="0" applyProtection="0">
      <alignment horizontal="right" vertical="center"/>
    </xf>
    <xf numFmtId="4" fontId="91" fillId="100" borderId="127" applyNumberFormat="0" applyProtection="0">
      <alignment horizontal="right" vertical="center"/>
    </xf>
    <xf numFmtId="4" fontId="91" fillId="101" borderId="128" applyNumberFormat="0" applyProtection="0">
      <alignment horizontal="right" vertical="center"/>
    </xf>
    <xf numFmtId="4" fontId="49" fillId="69" borderId="128" applyNumberFormat="0" applyProtection="0">
      <alignment horizontal="right" vertical="center"/>
    </xf>
    <xf numFmtId="0" fontId="35" fillId="0" borderId="134" applyNumberFormat="0" applyFill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64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16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0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37" fontId="7" fillId="0" borderId="0" xfId="0" applyNumberFormat="1" applyFont="1" applyAlignment="1">
      <alignment horizontal="right"/>
    </xf>
    <xf numFmtId="0" fontId="27" fillId="0" borderId="0" xfId="0" applyFo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vertical="center"/>
    </xf>
    <xf numFmtId="0" fontId="9" fillId="0" borderId="0" xfId="4" applyFont="1"/>
    <xf numFmtId="0" fontId="9" fillId="0" borderId="0" xfId="4" applyFont="1" applyAlignment="1">
      <alignment horizontal="left"/>
    </xf>
    <xf numFmtId="175" fontId="4" fillId="0" borderId="3" xfId="4" applyNumberFormat="1" applyFont="1" applyBorder="1"/>
    <xf numFmtId="165" fontId="5" fillId="0" borderId="48" xfId="22" applyNumberFormat="1" applyFont="1" applyBorder="1"/>
    <xf numFmtId="175" fontId="5" fillId="0" borderId="3" xfId="4" applyNumberFormat="1" applyFont="1" applyBorder="1"/>
    <xf numFmtId="175" fontId="4" fillId="0" borderId="3" xfId="4" applyNumberFormat="1" applyFont="1" applyBorder="1" applyAlignment="1">
      <alignment horizontal="right"/>
    </xf>
    <xf numFmtId="175" fontId="4" fillId="0" borderId="3" xfId="48" applyNumberFormat="1" applyFont="1" applyFill="1" applyBorder="1" applyAlignment="1">
      <alignment horizontal="right"/>
    </xf>
    <xf numFmtId="0" fontId="4" fillId="0" borderId="0" xfId="2012" applyFont="1" applyAlignment="1">
      <alignment horizontal="center"/>
    </xf>
    <xf numFmtId="0" fontId="5" fillId="0" borderId="0" xfId="2012" applyFont="1" applyAlignment="1">
      <alignment horizontal="center"/>
    </xf>
    <xf numFmtId="0" fontId="5" fillId="0" borderId="0" xfId="2012" applyFont="1"/>
    <xf numFmtId="0" fontId="5" fillId="0" borderId="0" xfId="2012" applyFont="1" applyAlignment="1">
      <alignment horizontal="left"/>
    </xf>
    <xf numFmtId="0" fontId="12" fillId="0" borderId="0" xfId="2012" applyFont="1"/>
    <xf numFmtId="0" fontId="4" fillId="0" borderId="0" xfId="2012" applyFont="1"/>
    <xf numFmtId="177" fontId="4" fillId="0" borderId="0" xfId="2012" applyNumberFormat="1" applyFont="1" applyAlignment="1">
      <alignment horizontal="right"/>
    </xf>
    <xf numFmtId="0" fontId="26" fillId="0" borderId="0" xfId="2012" applyFont="1" applyProtection="1">
      <protection locked="0"/>
    </xf>
    <xf numFmtId="177" fontId="4" fillId="0" borderId="0" xfId="2012" quotePrefix="1" applyNumberFormat="1" applyFont="1" applyAlignment="1">
      <alignment horizontal="right"/>
    </xf>
    <xf numFmtId="176" fontId="4" fillId="0" borderId="0" xfId="2012" applyNumberFormat="1" applyFont="1" applyAlignment="1">
      <alignment horizontal="left"/>
    </xf>
    <xf numFmtId="0" fontId="12" fillId="0" borderId="0" xfId="2012" applyFont="1" applyAlignment="1">
      <alignment horizontal="center"/>
    </xf>
    <xf numFmtId="164" fontId="4" fillId="0" borderId="0" xfId="21" applyNumberFormat="1" applyFont="1" applyFill="1" applyBorder="1" applyProtection="1">
      <protection locked="0"/>
    </xf>
    <xf numFmtId="5" fontId="16" fillId="0" borderId="0" xfId="2012" applyNumberFormat="1" applyFont="1" applyAlignment="1" applyProtection="1">
      <alignment horizontal="right"/>
      <protection locked="0"/>
    </xf>
    <xf numFmtId="0" fontId="4" fillId="0" borderId="0" xfId="2012" applyFont="1" applyAlignment="1">
      <alignment vertical="center"/>
    </xf>
    <xf numFmtId="164" fontId="5" fillId="0" borderId="0" xfId="21" applyNumberFormat="1" applyFont="1" applyBorder="1" applyAlignment="1">
      <alignment horizontal="right"/>
    </xf>
    <xf numFmtId="5" fontId="26" fillId="0" borderId="0" xfId="2012" applyNumberFormat="1" applyFont="1" applyAlignment="1" applyProtection="1">
      <alignment horizontal="right"/>
      <protection locked="0"/>
    </xf>
    <xf numFmtId="5" fontId="117" fillId="0" borderId="0" xfId="2012" applyNumberFormat="1" applyFont="1" applyAlignment="1" applyProtection="1">
      <alignment horizontal="right"/>
      <protection locked="0"/>
    </xf>
    <xf numFmtId="10" fontId="5" fillId="0" borderId="0" xfId="61" applyNumberFormat="1" applyFont="1" applyBorder="1"/>
    <xf numFmtId="10" fontId="5" fillId="0" borderId="0" xfId="1043" applyNumberFormat="1" applyFont="1" applyAlignment="1" applyProtection="1">
      <alignment horizontal="right"/>
    </xf>
    <xf numFmtId="164" fontId="5" fillId="0" borderId="0" xfId="2012" applyNumberFormat="1" applyFont="1" applyAlignment="1" applyProtection="1">
      <alignment horizontal="right"/>
      <protection locked="0"/>
    </xf>
    <xf numFmtId="165" fontId="118" fillId="0" borderId="0" xfId="22" applyNumberFormat="1" applyFont="1" applyBorder="1"/>
    <xf numFmtId="165" fontId="5" fillId="0" borderId="0" xfId="2012" applyNumberFormat="1" applyFont="1"/>
    <xf numFmtId="10" fontId="12" fillId="0" borderId="0" xfId="61" applyNumberFormat="1" applyFont="1" applyBorder="1" applyProtection="1"/>
    <xf numFmtId="10" fontId="4" fillId="0" borderId="0" xfId="61" applyNumberFormat="1" applyFont="1" applyBorder="1" applyProtection="1"/>
    <xf numFmtId="0" fontId="12" fillId="0" borderId="0" xfId="2012" applyFont="1" applyAlignment="1">
      <alignment horizontal="left"/>
    </xf>
    <xf numFmtId="10" fontId="5" fillId="0" borderId="0" xfId="2012" applyNumberFormat="1" applyFont="1" applyAlignment="1">
      <alignment horizontal="center"/>
    </xf>
    <xf numFmtId="0" fontId="16" fillId="0" borderId="0" xfId="2012" applyFont="1" applyProtection="1">
      <protection locked="0"/>
    </xf>
    <xf numFmtId="10" fontId="5" fillId="0" borderId="0" xfId="2012" applyNumberFormat="1" applyFont="1"/>
    <xf numFmtId="5" fontId="16" fillId="0" borderId="0" xfId="2012" applyNumberFormat="1" applyFont="1" applyAlignment="1" applyProtection="1">
      <alignment horizontal="center"/>
      <protection locked="0"/>
    </xf>
    <xf numFmtId="5" fontId="5" fillId="0" borderId="0" xfId="2012" applyNumberFormat="1" applyFont="1" applyAlignment="1">
      <alignment horizontal="center"/>
    </xf>
    <xf numFmtId="0" fontId="4" fillId="0" borderId="0" xfId="2012" applyFont="1" applyAlignment="1">
      <alignment horizontal="right"/>
    </xf>
    <xf numFmtId="10" fontId="12" fillId="0" borderId="0" xfId="61" applyNumberFormat="1" applyFont="1" applyAlignment="1">
      <alignment horizontal="right"/>
    </xf>
    <xf numFmtId="37" fontId="5" fillId="0" borderId="0" xfId="61" applyNumberFormat="1" applyFont="1" applyAlignment="1">
      <alignment horizontal="right"/>
    </xf>
    <xf numFmtId="10" fontId="5" fillId="0" borderId="0" xfId="61" applyNumberFormat="1" applyFont="1"/>
    <xf numFmtId="0" fontId="10" fillId="0" borderId="0" xfId="2012" applyFont="1" applyAlignment="1">
      <alignment horizontal="center"/>
    </xf>
    <xf numFmtId="1" fontId="5" fillId="0" borderId="0" xfId="2012" applyNumberFormat="1" applyFont="1" applyAlignment="1">
      <alignment horizontal="center"/>
    </xf>
    <xf numFmtId="177" fontId="5" fillId="0" borderId="0" xfId="2012" quotePrefix="1" applyNumberFormat="1" applyFont="1" applyAlignment="1">
      <alignment horizontal="right"/>
    </xf>
    <xf numFmtId="177" fontId="4" fillId="0" borderId="0" xfId="2012" applyNumberFormat="1" applyFont="1" applyAlignment="1" applyProtection="1">
      <alignment horizontal="right"/>
      <protection locked="0"/>
    </xf>
    <xf numFmtId="164" fontId="4" fillId="0" borderId="0" xfId="21" applyNumberFormat="1" applyFont="1" applyFill="1" applyBorder="1" applyAlignment="1">
      <alignment horizontal="right"/>
    </xf>
    <xf numFmtId="0" fontId="4" fillId="0" borderId="0" xfId="1965" applyFont="1"/>
    <xf numFmtId="0" fontId="29" fillId="0" borderId="0" xfId="1604" applyFont="1"/>
    <xf numFmtId="0" fontId="29" fillId="0" borderId="0" xfId="1604" applyFont="1" applyAlignment="1">
      <alignment horizontal="center"/>
    </xf>
    <xf numFmtId="0" fontId="27" fillId="0" borderId="0" xfId="1604" applyFont="1" applyAlignment="1">
      <alignment horizontal="center"/>
    </xf>
    <xf numFmtId="0" fontId="27" fillId="0" borderId="0" xfId="1604" applyFont="1"/>
    <xf numFmtId="165" fontId="29" fillId="0" borderId="0" xfId="45" applyNumberFormat="1" applyFont="1"/>
    <xf numFmtId="10" fontId="29" fillId="0" borderId="0" xfId="64" applyNumberFormat="1" applyFont="1" applyBorder="1"/>
    <xf numFmtId="43" fontId="29" fillId="0" borderId="0" xfId="1604" applyNumberFormat="1" applyFont="1"/>
    <xf numFmtId="164" fontId="4" fillId="0" borderId="0" xfId="21" applyNumberFormat="1" applyFont="1" applyFill="1" applyBorder="1" applyAlignment="1" applyProtection="1">
      <alignment horizontal="right"/>
      <protection locked="0"/>
    </xf>
    <xf numFmtId="0" fontId="4" fillId="0" borderId="0" xfId="1604" applyFont="1" applyAlignment="1">
      <alignment horizontal="center"/>
    </xf>
    <xf numFmtId="0" fontId="5" fillId="0" borderId="3" xfId="4" applyFont="1" applyBorder="1"/>
    <xf numFmtId="0" fontId="5" fillId="0" borderId="3" xfId="4" applyFont="1" applyBorder="1" applyAlignment="1">
      <alignment horizontal="center"/>
    </xf>
    <xf numFmtId="10" fontId="5" fillId="0" borderId="3" xfId="61" applyNumberFormat="1" applyFont="1" applyBorder="1" applyAlignment="1">
      <alignment horizontal="center"/>
    </xf>
    <xf numFmtId="44" fontId="5" fillId="0" borderId="0" xfId="4" applyNumberFormat="1" applyFont="1"/>
    <xf numFmtId="0" fontId="5" fillId="0" borderId="0" xfId="4" applyFont="1" applyAlignment="1">
      <alignment horizontal="left"/>
    </xf>
    <xf numFmtId="0" fontId="27" fillId="0" borderId="0" xfId="57" applyFont="1"/>
    <xf numFmtId="0" fontId="27" fillId="0" borderId="0" xfId="57" applyFont="1" applyAlignment="1">
      <alignment horizontal="center"/>
    </xf>
    <xf numFmtId="0" fontId="119" fillId="0" borderId="0" xfId="57" applyFont="1" applyAlignment="1">
      <alignment horizontal="center"/>
    </xf>
    <xf numFmtId="0" fontId="120" fillId="0" borderId="0" xfId="57" applyFont="1" applyAlignment="1">
      <alignment horizontal="center"/>
    </xf>
    <xf numFmtId="0" fontId="29" fillId="0" borderId="0" xfId="57" applyFont="1" applyAlignment="1">
      <alignment horizontal="center"/>
    </xf>
    <xf numFmtId="0" fontId="29" fillId="0" borderId="0" xfId="57" applyFont="1"/>
    <xf numFmtId="164" fontId="27" fillId="0" borderId="0" xfId="57" applyNumberFormat="1" applyFont="1"/>
    <xf numFmtId="164" fontId="29" fillId="0" borderId="0" xfId="57" applyNumberFormat="1" applyFont="1"/>
    <xf numFmtId="10" fontId="5" fillId="0" borderId="0" xfId="1043" applyNumberFormat="1" applyFont="1" applyBorder="1" applyAlignment="1">
      <alignment horizontal="right"/>
    </xf>
    <xf numFmtId="0" fontId="4" fillId="0" borderId="0" xfId="1604" applyFont="1"/>
    <xf numFmtId="17" fontId="119" fillId="0" borderId="0" xfId="1604" applyNumberFormat="1" applyFont="1" applyAlignment="1">
      <alignment horizontal="center"/>
    </xf>
    <xf numFmtId="0" fontId="5" fillId="0" borderId="0" xfId="4" applyFont="1"/>
    <xf numFmtId="0" fontId="4" fillId="0" borderId="0" xfId="4" applyFont="1"/>
    <xf numFmtId="164" fontId="5" fillId="0" borderId="0" xfId="21" quotePrefix="1" applyNumberFormat="1" applyFont="1" applyFill="1" applyBorder="1" applyAlignment="1">
      <alignment horizontal="right"/>
    </xf>
    <xf numFmtId="168" fontId="5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0" fontId="5" fillId="0" borderId="0" xfId="4" applyFont="1" applyAlignment="1" applyProtection="1">
      <alignment horizontal="center"/>
      <protection locked="0"/>
    </xf>
    <xf numFmtId="165" fontId="5" fillId="0" borderId="0" xfId="2408" applyNumberFormat="1" applyFont="1" applyFill="1" applyAlignment="1" applyProtection="1">
      <alignment horizontal="center"/>
    </xf>
    <xf numFmtId="165" fontId="5" fillId="0" borderId="0" xfId="2408" applyNumberFormat="1" applyFont="1" applyFill="1" applyAlignment="1" applyProtection="1">
      <alignment horizontal="right"/>
    </xf>
    <xf numFmtId="165" fontId="5" fillId="0" borderId="0" xfId="2408" applyNumberFormat="1" applyFont="1" applyFill="1" applyBorder="1" applyAlignment="1" applyProtection="1">
      <alignment horizontal="center"/>
    </xf>
    <xf numFmtId="164" fontId="5" fillId="0" borderId="0" xfId="21" applyNumberFormat="1" applyFont="1" applyFill="1" applyBorder="1" applyAlignment="1" applyProtection="1">
      <alignment horizontal="right"/>
    </xf>
    <xf numFmtId="0" fontId="5" fillId="0" borderId="0" xfId="4" applyFont="1" applyAlignment="1">
      <alignment horizontal="center"/>
    </xf>
    <xf numFmtId="0" fontId="29" fillId="0" borderId="0" xfId="0" applyFont="1"/>
    <xf numFmtId="0" fontId="5" fillId="0" borderId="100" xfId="4" applyFont="1" applyBorder="1" applyAlignment="1">
      <alignment horizontal="center"/>
    </xf>
    <xf numFmtId="0" fontId="5" fillId="0" borderId="3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4" fillId="0" borderId="3" xfId="4" applyFont="1" applyBorder="1"/>
    <xf numFmtId="0" fontId="5" fillId="0" borderId="6" xfId="4" applyFont="1" applyBorder="1" applyAlignment="1">
      <alignment horizontal="center"/>
    </xf>
    <xf numFmtId="0" fontId="5" fillId="0" borderId="97" xfId="4" applyFont="1" applyBorder="1" applyAlignment="1">
      <alignment horizontal="center"/>
    </xf>
    <xf numFmtId="41" fontId="4" fillId="0" borderId="0" xfId="21" applyNumberFormat="1" applyFont="1" applyFill="1" applyBorder="1" applyAlignment="1">
      <alignment horizontal="center"/>
    </xf>
    <xf numFmtId="0" fontId="5" fillId="0" borderId="98" xfId="4" applyFont="1" applyBorder="1"/>
    <xf numFmtId="10" fontId="5" fillId="0" borderId="0" xfId="61" applyNumberFormat="1" applyFont="1" applyBorder="1" applyAlignment="1">
      <alignment horizontal="center"/>
    </xf>
    <xf numFmtId="165" fontId="27" fillId="0" borderId="0" xfId="1" applyNumberFormat="1" applyFont="1"/>
    <xf numFmtId="164" fontId="27" fillId="0" borderId="0" xfId="0" applyNumberFormat="1" applyFont="1"/>
    <xf numFmtId="0" fontId="27" fillId="0" borderId="0" xfId="0" applyFont="1" applyAlignment="1">
      <alignment horizontal="center" vertical="center"/>
    </xf>
    <xf numFmtId="6" fontId="5" fillId="0" borderId="0" xfId="4" applyNumberFormat="1" applyFont="1"/>
    <xf numFmtId="0" fontId="4" fillId="0" borderId="0" xfId="37925" applyFont="1"/>
    <xf numFmtId="10" fontId="5" fillId="0" borderId="0" xfId="3853" applyNumberFormat="1" applyFont="1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164" fontId="5" fillId="0" borderId="3" xfId="2" applyNumberFormat="1" applyFont="1" applyFill="1" applyBorder="1" applyAlignment="1">
      <alignment vertical="center"/>
    </xf>
    <xf numFmtId="164" fontId="4" fillId="0" borderId="0" xfId="4" applyNumberFormat="1" applyFont="1" applyAlignment="1">
      <alignment vertical="center"/>
    </xf>
    <xf numFmtId="43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4" fillId="0" borderId="88" xfId="2" applyNumberFormat="1" applyFont="1" applyFill="1" applyBorder="1" applyAlignment="1">
      <alignment vertical="center"/>
    </xf>
    <xf numFmtId="165" fontId="4" fillId="0" borderId="88" xfId="1" applyNumberFormat="1" applyFont="1" applyFill="1" applyBorder="1" applyAlignment="1">
      <alignment vertical="center"/>
    </xf>
    <xf numFmtId="165" fontId="4" fillId="0" borderId="0" xfId="2408" applyNumberFormat="1" applyFont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21" applyNumberFormat="1" applyFont="1" applyFill="1" applyBorder="1" applyAlignment="1">
      <alignment vertical="center"/>
    </xf>
    <xf numFmtId="164" fontId="5" fillId="0" borderId="88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164" fontId="5" fillId="0" borderId="47" xfId="2" applyNumberFormat="1" applyFont="1" applyFill="1" applyBorder="1" applyAlignment="1">
      <alignment vertical="center"/>
    </xf>
    <xf numFmtId="164" fontId="5" fillId="0" borderId="88" xfId="2" applyNumberFormat="1" applyFont="1" applyFill="1" applyBorder="1" applyAlignment="1">
      <alignment vertical="center"/>
    </xf>
    <xf numFmtId="0" fontId="10" fillId="0" borderId="5" xfId="1604" applyFont="1" applyBorder="1" applyAlignment="1">
      <alignment horizontal="center"/>
    </xf>
    <xf numFmtId="37" fontId="4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110" xfId="0" applyNumberFormat="1" applyFont="1" applyBorder="1" applyAlignment="1">
      <alignment vertical="center"/>
    </xf>
    <xf numFmtId="37" fontId="5" fillId="0" borderId="110" xfId="0" quotePrefix="1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37" fontId="5" fillId="0" borderId="11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88" xfId="12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114" xfId="0" applyNumberFormat="1" applyFont="1" applyBorder="1" applyAlignment="1">
      <alignment horizontal="center" vertical="center"/>
    </xf>
    <xf numFmtId="37" fontId="5" fillId="0" borderId="48" xfId="12" applyNumberFormat="1" applyFont="1" applyBorder="1" applyAlignment="1">
      <alignment horizontal="center" vertical="center"/>
    </xf>
    <xf numFmtId="37" fontId="5" fillId="0" borderId="109" xfId="0" applyNumberFormat="1" applyFont="1" applyBorder="1" applyAlignment="1">
      <alignment horizontal="center" vertical="center"/>
    </xf>
    <xf numFmtId="37" fontId="4" fillId="0" borderId="111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7" fillId="0" borderId="88" xfId="12" applyNumberFormat="1" applyFont="1" applyBorder="1" applyAlignment="1">
      <alignment horizontal="left" vertical="center"/>
    </xf>
    <xf numFmtId="37" fontId="4" fillId="0" borderId="88" xfId="12" applyNumberFormat="1" applyFont="1" applyBorder="1" applyAlignment="1">
      <alignment horizontal="center" vertical="center"/>
    </xf>
    <xf numFmtId="37" fontId="4" fillId="0" borderId="6" xfId="12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vertical="center"/>
    </xf>
    <xf numFmtId="43" fontId="4" fillId="0" borderId="0" xfId="1" applyFont="1" applyFill="1" applyAlignment="1">
      <alignment vertical="center"/>
    </xf>
    <xf numFmtId="168" fontId="4" fillId="0" borderId="111" xfId="0" applyNumberFormat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37" fontId="4" fillId="0" borderId="88" xfId="0" applyNumberFormat="1" applyFont="1" applyBorder="1" applyAlignment="1">
      <alignment vertical="center"/>
    </xf>
    <xf numFmtId="37" fontId="4" fillId="0" borderId="6" xfId="0" applyNumberFormat="1" applyFont="1" applyBorder="1" applyAlignment="1">
      <alignment vertical="center"/>
    </xf>
    <xf numFmtId="164" fontId="5" fillId="0" borderId="47" xfId="2" applyNumberFormat="1" applyFont="1" applyBorder="1" applyAlignment="1">
      <alignment vertical="center"/>
    </xf>
    <xf numFmtId="37" fontId="4" fillId="0" borderId="6" xfId="0" applyNumberFormat="1" applyFont="1" applyBorder="1" applyAlignment="1">
      <alignment horizontal="center" vertical="center"/>
    </xf>
    <xf numFmtId="37" fontId="4" fillId="0" borderId="114" xfId="0" applyNumberFormat="1" applyFont="1" applyBorder="1" applyAlignment="1">
      <alignment vertical="center"/>
    </xf>
    <xf numFmtId="37" fontId="4" fillId="0" borderId="48" xfId="1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37" fontId="4" fillId="0" borderId="109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4" fillId="0" borderId="0" xfId="1" applyNumberFormat="1" applyFont="1" applyFill="1" applyBorder="1" applyAlignment="1">
      <alignment vertical="center"/>
    </xf>
    <xf numFmtId="37" fontId="12" fillId="0" borderId="5" xfId="0" applyNumberFormat="1" applyFont="1" applyBorder="1" applyAlignment="1">
      <alignment horizontal="left" vertical="center"/>
    </xf>
    <xf numFmtId="37" fontId="7" fillId="0" borderId="0" xfId="0" applyNumberFormat="1" applyFont="1" applyAlignment="1">
      <alignment horizontal="right" vertical="center"/>
    </xf>
    <xf numFmtId="37" fontId="7" fillId="0" borderId="6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37" fontId="4" fillId="0" borderId="49" xfId="0" applyNumberFormat="1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37" fontId="5" fillId="0" borderId="0" xfId="56" applyNumberFormat="1" applyFont="1" applyAlignment="1" applyProtection="1">
      <alignment horizontal="center" vertical="center"/>
      <protection locked="0"/>
    </xf>
    <xf numFmtId="37" fontId="5" fillId="0" borderId="0" xfId="56" applyNumberFormat="1" applyFont="1" applyAlignment="1">
      <alignment vertical="center"/>
    </xf>
    <xf numFmtId="5" fontId="4" fillId="0" borderId="0" xfId="4" applyNumberFormat="1" applyFont="1" applyAlignment="1" applyProtection="1">
      <alignment vertical="center"/>
      <protection locked="0"/>
    </xf>
    <xf numFmtId="165" fontId="4" fillId="3" borderId="0" xfId="1" applyNumberFormat="1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Alignment="1">
      <alignment horizontal="center" vertical="center"/>
    </xf>
    <xf numFmtId="164" fontId="4" fillId="0" borderId="0" xfId="21" applyNumberFormat="1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164" fontId="4" fillId="0" borderId="0" xfId="21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64" fontId="4" fillId="3" borderId="0" xfId="21" applyNumberFormat="1" applyFont="1" applyFill="1" applyAlignment="1" applyProtection="1">
      <alignment vertical="center"/>
      <protection locked="0"/>
    </xf>
    <xf numFmtId="5" fontId="4" fillId="0" borderId="0" xfId="4" applyNumberFormat="1" applyFont="1" applyAlignment="1">
      <alignment horizontal="center" vertical="center"/>
    </xf>
    <xf numFmtId="5" fontId="4" fillId="0" borderId="0" xfId="4" applyNumberFormat="1" applyFont="1" applyAlignment="1" applyProtection="1">
      <alignment horizontal="center" vertical="center"/>
      <protection locked="0"/>
    </xf>
    <xf numFmtId="10" fontId="4" fillId="0" borderId="0" xfId="4" applyNumberFormat="1" applyFont="1" applyAlignment="1" applyProtection="1">
      <alignment vertical="center"/>
      <protection locked="0"/>
    </xf>
    <xf numFmtId="10" fontId="4" fillId="0" borderId="0" xfId="4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Border="1" applyAlignment="1" applyProtection="1">
      <alignment horizontal="right" vertical="center"/>
      <protection locked="0"/>
    </xf>
    <xf numFmtId="165" fontId="4" fillId="0" borderId="0" xfId="2408" applyNumberFormat="1" applyFont="1" applyBorder="1" applyAlignment="1" applyProtection="1">
      <alignment vertical="center"/>
      <protection locked="0"/>
    </xf>
    <xf numFmtId="165" fontId="4" fillId="0" borderId="0" xfId="2408" applyNumberFormat="1" applyFont="1" applyAlignment="1" applyProtection="1">
      <alignment vertical="center"/>
      <protection locked="0"/>
    </xf>
    <xf numFmtId="0" fontId="9" fillId="0" borderId="0" xfId="4" applyFont="1" applyAlignment="1">
      <alignment vertical="center"/>
    </xf>
    <xf numFmtId="164" fontId="4" fillId="2" borderId="0" xfId="21" applyNumberFormat="1" applyFont="1" applyFill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/>
      <protection locked="0"/>
    </xf>
    <xf numFmtId="165" fontId="4" fillId="2" borderId="0" xfId="2408" applyNumberFormat="1" applyFont="1" applyFill="1" applyBorder="1" applyAlignment="1" applyProtection="1">
      <alignment horizontal="right" vertical="center"/>
      <protection locked="0"/>
    </xf>
    <xf numFmtId="165" fontId="4" fillId="0" borderId="0" xfId="2408" applyNumberFormat="1" applyFont="1" applyFill="1" applyBorder="1" applyAlignment="1" applyProtection="1">
      <alignment vertical="center"/>
      <protection locked="0"/>
    </xf>
    <xf numFmtId="10" fontId="4" fillId="0" borderId="0" xfId="3853" applyNumberFormat="1" applyFont="1" applyBorder="1" applyAlignment="1">
      <alignment vertical="center"/>
    </xf>
    <xf numFmtId="164" fontId="4" fillId="0" borderId="0" xfId="2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>
      <alignment vertical="center"/>
    </xf>
    <xf numFmtId="0" fontId="4" fillId="0" borderId="0" xfId="2606" applyFont="1" applyAlignment="1">
      <alignment vertical="center"/>
    </xf>
    <xf numFmtId="0" fontId="10" fillId="0" borderId="0" xfId="4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6107" applyFont="1"/>
    <xf numFmtId="164" fontId="4" fillId="3" borderId="0" xfId="2" applyNumberFormat="1" applyFont="1" applyFill="1" applyAlignment="1" applyProtection="1">
      <alignment vertical="center"/>
      <protection locked="0"/>
    </xf>
    <xf numFmtId="5" fontId="4" fillId="0" borderId="0" xfId="0" applyNumberFormat="1" applyFont="1" applyAlignment="1" applyProtection="1">
      <alignment horizontal="center" vertical="center"/>
      <protection locked="0"/>
    </xf>
    <xf numFmtId="5" fontId="4" fillId="0" borderId="0" xfId="0" applyNumberFormat="1" applyFont="1" applyAlignment="1" applyProtection="1">
      <alignment vertical="center"/>
      <protection locked="0"/>
    </xf>
    <xf numFmtId="165" fontId="4" fillId="3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5" fontId="8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/>
    </xf>
    <xf numFmtId="5" fontId="4" fillId="0" borderId="0" xfId="0" applyNumberFormat="1" applyFont="1" applyAlignment="1">
      <alignment horizontal="right" vertical="center"/>
    </xf>
    <xf numFmtId="0" fontId="4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0" xfId="2083" applyFont="1" applyAlignment="1">
      <alignment horizontal="left" vertical="center"/>
    </xf>
    <xf numFmtId="5" fontId="4" fillId="0" borderId="0" xfId="0" applyNumberFormat="1" applyFont="1" applyAlignment="1">
      <alignment horizontal="center" vertical="center" wrapText="1"/>
    </xf>
    <xf numFmtId="0" fontId="163" fillId="0" borderId="0" xfId="0" applyFont="1" applyAlignment="1">
      <alignment horizontal="center" vertical="center" wrapText="1"/>
    </xf>
    <xf numFmtId="0" fontId="162" fillId="0" borderId="0" xfId="0" applyFont="1" applyAlignment="1">
      <alignment horizontal="center" vertical="center" wrapText="1"/>
    </xf>
    <xf numFmtId="10" fontId="4" fillId="0" borderId="0" xfId="3" applyNumberFormat="1" applyFont="1" applyBorder="1" applyAlignment="1">
      <alignment horizontal="right" vertical="center"/>
    </xf>
    <xf numFmtId="165" fontId="4" fillId="0" borderId="0" xfId="1" applyNumberFormat="1" applyFont="1" applyFill="1" applyAlignment="1" applyProtection="1">
      <alignment vertical="center"/>
      <protection locked="0"/>
    </xf>
    <xf numFmtId="164" fontId="4" fillId="0" borderId="0" xfId="2" applyNumberFormat="1" applyFont="1" applyBorder="1" applyAlignment="1" applyProtection="1">
      <alignment vertical="center"/>
    </xf>
    <xf numFmtId="10" fontId="4" fillId="0" borderId="0" xfId="3" applyNumberFormat="1" applyFont="1" applyFill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4" fillId="0" borderId="0" xfId="3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170" fontId="4" fillId="0" borderId="0" xfId="3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0" fontId="4" fillId="2" borderId="0" xfId="3" applyNumberFormat="1" applyFont="1" applyFill="1" applyAlignment="1">
      <alignment horizontal="right" vertical="center"/>
    </xf>
    <xf numFmtId="164" fontId="4" fillId="2" borderId="0" xfId="2" applyNumberFormat="1" applyFont="1" applyFill="1" applyAlignment="1">
      <alignment horizontal="center" vertical="center"/>
    </xf>
    <xf numFmtId="164" fontId="4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0" fontId="4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6" fontId="4" fillId="0" borderId="0" xfId="3" applyNumberFormat="1" applyFont="1" applyAlignment="1">
      <alignment horizontal="right" vertical="center"/>
    </xf>
    <xf numFmtId="166" fontId="5" fillId="0" borderId="0" xfId="3" applyNumberFormat="1" applyFont="1" applyAlignment="1">
      <alignment vertical="center"/>
    </xf>
    <xf numFmtId="0" fontId="4" fillId="0" borderId="0" xfId="0" quotePrefix="1" applyFont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6" fontId="4" fillId="0" borderId="0" xfId="3" applyNumberFormat="1" applyFont="1" applyFill="1" applyAlignment="1">
      <alignment horizontal="right" vertical="center"/>
    </xf>
    <xf numFmtId="9" fontId="4" fillId="0" borderId="0" xfId="3" applyFont="1" applyAlignment="1">
      <alignment horizontal="right" vertical="center"/>
    </xf>
    <xf numFmtId="166" fontId="4" fillId="0" borderId="0" xfId="3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5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164" fontId="4" fillId="111" borderId="0" xfId="2" applyNumberFormat="1" applyFont="1" applyFill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10" fontId="4" fillId="0" borderId="0" xfId="3" quotePrefix="1" applyNumberFormat="1" applyFont="1" applyBorder="1" applyAlignment="1">
      <alignment horizontal="right"/>
    </xf>
    <xf numFmtId="0" fontId="29" fillId="0" borderId="3" xfId="1604" applyFont="1" applyBorder="1" applyAlignment="1">
      <alignment horizontal="center"/>
    </xf>
    <xf numFmtId="0" fontId="29" fillId="0" borderId="3" xfId="1604" applyFont="1" applyBorder="1"/>
    <xf numFmtId="0" fontId="29" fillId="0" borderId="115" xfId="1604" applyFont="1" applyBorder="1"/>
    <xf numFmtId="0" fontId="29" fillId="0" borderId="110" xfId="1604" applyFont="1" applyBorder="1"/>
    <xf numFmtId="0" fontId="119" fillId="0" borderId="0" xfId="1604" applyFont="1" applyAlignment="1">
      <alignment horizontal="center"/>
    </xf>
    <xf numFmtId="0" fontId="27" fillId="0" borderId="0" xfId="1609" applyFont="1"/>
    <xf numFmtId="0" fontId="122" fillId="0" borderId="0" xfId="1604" applyFont="1"/>
    <xf numFmtId="0" fontId="29" fillId="0" borderId="2" xfId="1604" applyFont="1" applyBorder="1" applyAlignment="1">
      <alignment horizontal="center"/>
    </xf>
    <xf numFmtId="17" fontId="29" fillId="0" borderId="97" xfId="1604" applyNumberFormat="1" applyFont="1" applyBorder="1" applyAlignment="1">
      <alignment horizontal="center"/>
    </xf>
    <xf numFmtId="17" fontId="29" fillId="0" borderId="100" xfId="1604" applyNumberFormat="1" applyFont="1" applyBorder="1" applyAlignment="1">
      <alignment horizontal="center"/>
    </xf>
    <xf numFmtId="17" fontId="119" fillId="0" borderId="2" xfId="1604" applyNumberFormat="1" applyFont="1" applyBorder="1" applyAlignment="1">
      <alignment horizontal="center"/>
    </xf>
    <xf numFmtId="17" fontId="119" fillId="0" borderId="3" xfId="1604" applyNumberFormat="1" applyFont="1" applyBorder="1" applyAlignment="1">
      <alignment horizontal="center"/>
    </xf>
    <xf numFmtId="0" fontId="29" fillId="0" borderId="2" xfId="1604" applyFont="1" applyBorder="1"/>
    <xf numFmtId="164" fontId="4" fillId="0" borderId="3" xfId="21" applyNumberFormat="1" applyFont="1" applyFill="1" applyBorder="1" applyAlignment="1" applyProtection="1">
      <alignment horizontal="right"/>
      <protection locked="0"/>
    </xf>
    <xf numFmtId="164" fontId="4" fillId="0" borderId="2" xfId="21" applyNumberFormat="1" applyFont="1" applyFill="1" applyBorder="1" applyAlignment="1" applyProtection="1">
      <alignment horizontal="right"/>
      <protection locked="0"/>
    </xf>
    <xf numFmtId="10" fontId="27" fillId="3" borderId="97" xfId="64" applyNumberFormat="1" applyFont="1" applyFill="1" applyBorder="1"/>
    <xf numFmtId="10" fontId="27" fillId="3" borderId="100" xfId="64" applyNumberFormat="1" applyFont="1" applyFill="1" applyBorder="1"/>
    <xf numFmtId="0" fontId="29" fillId="0" borderId="98" xfId="1604" applyFont="1" applyBorder="1"/>
    <xf numFmtId="10" fontId="27" fillId="3" borderId="100" xfId="1604" applyNumberFormat="1" applyFont="1" applyFill="1" applyBorder="1"/>
    <xf numFmtId="0" fontId="29" fillId="0" borderId="88" xfId="1604" applyFont="1" applyBorder="1" applyAlignment="1">
      <alignment horizontal="center"/>
    </xf>
    <xf numFmtId="0" fontId="119" fillId="0" borderId="88" xfId="1604" applyFont="1" applyBorder="1" applyAlignment="1">
      <alignment horizontal="center"/>
    </xf>
    <xf numFmtId="164" fontId="29" fillId="0" borderId="88" xfId="1604" applyNumberFormat="1" applyFont="1" applyBorder="1"/>
    <xf numFmtId="0" fontId="29" fillId="0" borderId="48" xfId="1604" applyFont="1" applyBorder="1"/>
    <xf numFmtId="0" fontId="29" fillId="0" borderId="85" xfId="1604" applyFont="1" applyBorder="1"/>
    <xf numFmtId="0" fontId="5" fillId="0" borderId="113" xfId="4" applyFont="1" applyBorder="1" applyAlignment="1">
      <alignment horizontal="center"/>
    </xf>
    <xf numFmtId="10" fontId="5" fillId="0" borderId="6" xfId="61" applyNumberFormat="1" applyFont="1" applyBorder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 applyFill="1" applyBorder="1" applyAlignment="1" applyProtection="1">
      <alignment horizontal="right"/>
      <protection locked="0"/>
    </xf>
    <xf numFmtId="0" fontId="5" fillId="0" borderId="109" xfId="4" applyFont="1" applyBorder="1" applyAlignment="1">
      <alignment horizontal="center"/>
    </xf>
    <xf numFmtId="167" fontId="4" fillId="0" borderId="3" xfId="1" applyNumberFormat="1" applyFont="1" applyFill="1" applyBorder="1" applyAlignment="1">
      <alignment horizontal="right"/>
    </xf>
    <xf numFmtId="175" fontId="5" fillId="0" borderId="47" xfId="48" applyNumberFormat="1" applyFont="1" applyBorder="1" applyAlignment="1">
      <alignment horizontal="right"/>
    </xf>
    <xf numFmtId="165" fontId="4" fillId="0" borderId="97" xfId="1" applyNumberFormat="1" applyFont="1" applyFill="1" applyBorder="1" applyAlignment="1" applyProtection="1">
      <alignment horizontal="right"/>
      <protection locked="0"/>
    </xf>
    <xf numFmtId="165" fontId="4" fillId="0" borderId="100" xfId="1" applyNumberFormat="1" applyFont="1" applyFill="1" applyBorder="1" applyAlignment="1" applyProtection="1">
      <alignment horizontal="right"/>
      <protection locked="0"/>
    </xf>
    <xf numFmtId="165" fontId="4" fillId="0" borderId="100" xfId="1" applyNumberFormat="1" applyFont="1" applyFill="1" applyBorder="1" applyAlignment="1">
      <alignment vertical="center"/>
    </xf>
    <xf numFmtId="10" fontId="4" fillId="0" borderId="0" xfId="2012" applyNumberFormat="1" applyFont="1" applyAlignment="1">
      <alignment horizontal="right"/>
    </xf>
    <xf numFmtId="10" fontId="4" fillId="0" borderId="0" xfId="61" applyNumberFormat="1" applyFont="1" applyFill="1" applyAlignment="1">
      <alignment horizontal="right"/>
    </xf>
    <xf numFmtId="177" fontId="4" fillId="0" borderId="0" xfId="2012" applyNumberFormat="1" applyFont="1"/>
    <xf numFmtId="164" fontId="4" fillId="0" borderId="0" xfId="21" applyNumberFormat="1" applyFont="1" applyFill="1" applyBorder="1" applyAlignment="1" applyProtection="1">
      <alignment horizontal="right"/>
    </xf>
    <xf numFmtId="164" fontId="5" fillId="0" borderId="121" xfId="21" applyNumberFormat="1" applyFont="1" applyFill="1" applyBorder="1" applyAlignment="1" applyProtection="1">
      <alignment horizontal="right"/>
      <protection locked="0"/>
    </xf>
    <xf numFmtId="164" fontId="5" fillId="0" borderId="122" xfId="21" applyNumberFormat="1" applyFont="1" applyFill="1" applyBorder="1" applyAlignment="1" applyProtection="1">
      <alignment horizontal="right"/>
      <protection locked="0"/>
    </xf>
    <xf numFmtId="164" fontId="5" fillId="0" borderId="47" xfId="21" applyNumberFormat="1" applyFont="1" applyFill="1" applyBorder="1" applyAlignment="1" applyProtection="1">
      <alignment horizontal="right"/>
      <protection locked="0"/>
    </xf>
    <xf numFmtId="10" fontId="12" fillId="0" borderId="0" xfId="2012" applyNumberFormat="1" applyFont="1" applyAlignment="1">
      <alignment horizontal="right"/>
    </xf>
    <xf numFmtId="164" fontId="5" fillId="0" borderId="0" xfId="2" applyNumberFormat="1" applyFont="1" applyBorder="1" applyAlignment="1">
      <alignment horizontal="right"/>
    </xf>
    <xf numFmtId="165" fontId="5" fillId="0" borderId="0" xfId="61" applyNumberFormat="1" applyFont="1" applyBorder="1" applyAlignment="1">
      <alignment horizontal="right"/>
    </xf>
    <xf numFmtId="0" fontId="4" fillId="0" borderId="41" xfId="2012" applyFont="1" applyBorder="1" applyAlignment="1">
      <alignment horizontal="center"/>
    </xf>
    <xf numFmtId="164" fontId="5" fillId="0" borderId="0" xfId="21" applyNumberFormat="1" applyFont="1" applyFill="1" applyBorder="1" applyAlignment="1" applyProtection="1">
      <alignment horizontal="center"/>
    </xf>
    <xf numFmtId="6" fontId="4" fillId="0" borderId="0" xfId="4" applyNumberFormat="1" applyFont="1"/>
    <xf numFmtId="49" fontId="5" fillId="0" borderId="0" xfId="4" applyNumberFormat="1" applyFont="1" applyAlignment="1">
      <alignment horizontal="center" vertical="center"/>
    </xf>
    <xf numFmtId="0" fontId="4" fillId="0" borderId="0" xfId="1965" applyFont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0" xfId="2012" applyFont="1" applyAlignment="1">
      <alignment horizontal="center" vertical="center"/>
    </xf>
    <xf numFmtId="0" fontId="4" fillId="0" borderId="0" xfId="1965" applyFont="1" applyAlignment="1">
      <alignment vertical="center"/>
    </xf>
    <xf numFmtId="0" fontId="4" fillId="0" borderId="0" xfId="2012" applyFont="1" applyAlignment="1">
      <alignment horizontal="center" vertical="center"/>
    </xf>
    <xf numFmtId="0" fontId="5" fillId="0" borderId="0" xfId="2012" applyFont="1" applyAlignment="1">
      <alignment horizontal="left" vertical="center"/>
    </xf>
    <xf numFmtId="0" fontId="5" fillId="0" borderId="0" xfId="2012" applyFont="1" applyAlignment="1">
      <alignment vertical="center"/>
    </xf>
    <xf numFmtId="0" fontId="5" fillId="0" borderId="0" xfId="2012" applyFont="1" applyAlignment="1" applyProtection="1">
      <alignment vertical="center"/>
      <protection locked="0"/>
    </xf>
    <xf numFmtId="0" fontId="5" fillId="0" borderId="0" xfId="1965" applyFont="1" applyAlignment="1">
      <alignment vertical="center"/>
    </xf>
    <xf numFmtId="0" fontId="29" fillId="0" borderId="6" xfId="1604" applyFont="1" applyBorder="1" applyAlignment="1">
      <alignment horizontal="center" vertical="center"/>
    </xf>
    <xf numFmtId="0" fontId="27" fillId="0" borderId="6" xfId="1604" applyFont="1" applyBorder="1" applyAlignment="1">
      <alignment horizontal="center" vertical="center"/>
    </xf>
    <xf numFmtId="0" fontId="29" fillId="0" borderId="0" xfId="1604" applyFont="1" applyAlignment="1">
      <alignment horizontal="center" vertical="center"/>
    </xf>
    <xf numFmtId="0" fontId="30" fillId="0" borderId="0" xfId="1604" applyFont="1" applyAlignment="1">
      <alignment horizontal="center" vertical="center"/>
    </xf>
    <xf numFmtId="5" fontId="29" fillId="0" borderId="0" xfId="1604" applyNumberFormat="1" applyFont="1" applyAlignment="1">
      <alignment horizontal="center" vertical="center"/>
    </xf>
    <xf numFmtId="0" fontId="29" fillId="0" borderId="5" xfId="1604" applyFont="1" applyBorder="1" applyAlignment="1">
      <alignment horizontal="center" vertical="center"/>
    </xf>
    <xf numFmtId="0" fontId="27" fillId="0" borderId="5" xfId="1604" applyFont="1" applyBorder="1" applyAlignment="1">
      <alignment horizontal="center" vertical="center"/>
    </xf>
    <xf numFmtId="0" fontId="27" fillId="0" borderId="0" xfId="57" applyFont="1" applyAlignment="1">
      <alignment horizontal="center" vertical="center"/>
    </xf>
    <xf numFmtId="0" fontId="30" fillId="0" borderId="0" xfId="57" applyFont="1" applyAlignment="1">
      <alignment horizontal="center" vertical="center"/>
    </xf>
    <xf numFmtId="0" fontId="29" fillId="0" borderId="0" xfId="57" applyFont="1" applyAlignment="1">
      <alignment horizontal="center" vertical="center"/>
    </xf>
    <xf numFmtId="0" fontId="10" fillId="0" borderId="0" xfId="37925" applyFont="1" applyAlignment="1">
      <alignment horizontal="center" vertical="center"/>
    </xf>
    <xf numFmtId="0" fontId="4" fillId="0" borderId="0" xfId="37925" applyFont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10" fontId="4" fillId="0" borderId="0" xfId="1043" applyNumberFormat="1" applyFont="1" applyBorder="1" applyAlignment="1">
      <alignment horizontal="right"/>
    </xf>
    <xf numFmtId="0" fontId="4" fillId="0" borderId="0" xfId="2012" applyFont="1" applyAlignment="1">
      <alignment horizontal="left"/>
    </xf>
    <xf numFmtId="0" fontId="9" fillId="0" borderId="0" xfId="2012" applyFont="1"/>
    <xf numFmtId="10" fontId="27" fillId="0" borderId="0" xfId="3" applyNumberFormat="1" applyFont="1"/>
    <xf numFmtId="164" fontId="4" fillId="0" borderId="0" xfId="2" applyNumberFormat="1" applyFont="1" applyBorder="1" applyAlignment="1">
      <alignment horizontal="right"/>
    </xf>
    <xf numFmtId="165" fontId="4" fillId="0" borderId="83" xfId="1" applyNumberFormat="1" applyFont="1" applyFill="1" applyBorder="1" applyAlignment="1">
      <alignment vertical="center"/>
    </xf>
    <xf numFmtId="10" fontId="4" fillId="2" borderId="0" xfId="2012" applyNumberFormat="1" applyFont="1" applyFill="1" applyAlignment="1">
      <alignment horizontal="right" vertical="center"/>
    </xf>
    <xf numFmtId="177" fontId="4" fillId="0" borderId="0" xfId="2012" applyNumberFormat="1" applyFont="1" applyAlignment="1">
      <alignment horizontal="right" vertical="center"/>
    </xf>
    <xf numFmtId="10" fontId="4" fillId="2" borderId="0" xfId="61" applyNumberFormat="1" applyFont="1" applyFill="1" applyAlignment="1">
      <alignment horizontal="right" vertical="center"/>
    </xf>
    <xf numFmtId="177" fontId="4" fillId="0" borderId="0" xfId="2012" applyNumberFormat="1" applyFont="1" applyAlignment="1">
      <alignment vertical="center"/>
    </xf>
    <xf numFmtId="10" fontId="4" fillId="3" borderId="0" xfId="61" applyNumberFormat="1" applyFont="1" applyFill="1" applyAlignment="1">
      <alignment horizontal="right" vertical="center"/>
    </xf>
    <xf numFmtId="10" fontId="4" fillId="3" borderId="0" xfId="2012" applyNumberFormat="1" applyFont="1" applyFill="1" applyAlignment="1">
      <alignment horizontal="right" vertical="center"/>
    </xf>
    <xf numFmtId="0" fontId="26" fillId="0" borderId="0" xfId="2012" applyFont="1" applyAlignment="1" applyProtection="1">
      <alignment vertical="center"/>
      <protection locked="0"/>
    </xf>
    <xf numFmtId="10" fontId="4" fillId="0" borderId="0" xfId="2012" applyNumberFormat="1" applyFont="1" applyAlignment="1">
      <alignment horizontal="right" vertical="center"/>
    </xf>
    <xf numFmtId="177" fontId="4" fillId="0" borderId="0" xfId="2012" quotePrefix="1" applyNumberFormat="1" applyFont="1" applyAlignment="1">
      <alignment horizontal="right" vertical="center"/>
    </xf>
    <xf numFmtId="166" fontId="4" fillId="3" borderId="0" xfId="2012" applyNumberFormat="1" applyFont="1" applyFill="1" applyAlignment="1">
      <alignment horizontal="right" vertical="center"/>
    </xf>
    <xf numFmtId="0" fontId="12" fillId="0" borderId="0" xfId="2012" applyFont="1" applyAlignment="1">
      <alignment vertical="center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0" fontId="12" fillId="0" borderId="0" xfId="2012" applyFont="1" applyAlignment="1">
      <alignment horizontal="center" vertical="center"/>
    </xf>
    <xf numFmtId="10" fontId="4" fillId="0" borderId="0" xfId="1043" applyNumberFormat="1" applyFont="1" applyBorder="1" applyAlignment="1">
      <alignment horizontal="right" vertical="center"/>
    </xf>
    <xf numFmtId="5" fontId="16" fillId="0" borderId="0" xfId="2012" applyNumberFormat="1" applyFont="1" applyAlignment="1" applyProtection="1">
      <alignment horizontal="right" vertical="center"/>
      <protection locked="0"/>
    </xf>
    <xf numFmtId="164" fontId="5" fillId="0" borderId="0" xfId="21" applyNumberFormat="1" applyFont="1" applyBorder="1" applyAlignment="1">
      <alignment horizontal="right" vertical="center"/>
    </xf>
    <xf numFmtId="164" fontId="4" fillId="0" borderId="0" xfId="2012" applyNumberFormat="1" applyFont="1" applyAlignment="1" applyProtection="1">
      <alignment horizontal="right" vertical="center"/>
      <protection locked="0"/>
    </xf>
    <xf numFmtId="5" fontId="26" fillId="0" borderId="0" xfId="2012" applyNumberFormat="1" applyFont="1" applyAlignment="1" applyProtection="1">
      <alignment horizontal="right" vertical="center"/>
      <protection locked="0"/>
    </xf>
    <xf numFmtId="5" fontId="117" fillId="0" borderId="0" xfId="2012" applyNumberFormat="1" applyFont="1" applyAlignment="1" applyProtection="1">
      <alignment horizontal="right" vertical="center"/>
      <protection locked="0"/>
    </xf>
    <xf numFmtId="10" fontId="5" fillId="0" borderId="0" xfId="61" applyNumberFormat="1" applyFont="1" applyBorder="1" applyAlignment="1">
      <alignment vertical="center"/>
    </xf>
    <xf numFmtId="10" fontId="4" fillId="2" borderId="0" xfId="1043" applyNumberFormat="1" applyFont="1" applyFill="1" applyBorder="1" applyAlignment="1">
      <alignment horizontal="right" vertical="center"/>
    </xf>
    <xf numFmtId="10" fontId="5" fillId="0" borderId="0" xfId="1043" applyNumberFormat="1" applyFont="1" applyAlignment="1" applyProtection="1">
      <alignment horizontal="right" vertical="center"/>
    </xf>
    <xf numFmtId="164" fontId="4" fillId="2" borderId="0" xfId="2012" applyNumberFormat="1" applyFont="1" applyFill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0" xfId="2012" applyNumberFormat="1" applyFont="1" applyAlignment="1" applyProtection="1">
      <alignment horizontal="right" vertical="center"/>
      <protection locked="0"/>
    </xf>
    <xf numFmtId="166" fontId="4" fillId="2" borderId="0" xfId="61" applyNumberFormat="1" applyFont="1" applyFill="1" applyBorder="1" applyAlignment="1">
      <alignment horizontal="right" vertical="center"/>
    </xf>
    <xf numFmtId="164" fontId="4" fillId="2" borderId="0" xfId="21" applyNumberFormat="1" applyFont="1" applyFill="1" applyAlignment="1">
      <alignment horizontal="center" vertical="center"/>
    </xf>
    <xf numFmtId="165" fontId="4" fillId="2" borderId="50" xfId="1" applyNumberFormat="1" applyFont="1" applyFill="1" applyBorder="1" applyAlignment="1">
      <alignment horizontal="center" vertical="center"/>
    </xf>
    <xf numFmtId="165" fontId="118" fillId="0" borderId="0" xfId="22" applyNumberFormat="1" applyFont="1" applyBorder="1" applyAlignment="1">
      <alignment vertical="center"/>
    </xf>
    <xf numFmtId="164" fontId="4" fillId="0" borderId="0" xfId="48" applyNumberFormat="1" applyFont="1" applyAlignment="1">
      <alignment vertical="center"/>
    </xf>
    <xf numFmtId="165" fontId="5" fillId="0" borderId="0" xfId="2012" applyNumberFormat="1" applyFont="1" applyAlignment="1">
      <alignment vertical="center"/>
    </xf>
    <xf numFmtId="10" fontId="4" fillId="0" borderId="50" xfId="2012" applyNumberFormat="1" applyFont="1" applyBorder="1" applyAlignment="1">
      <alignment horizontal="right" vertical="center"/>
    </xf>
    <xf numFmtId="10" fontId="12" fillId="0" borderId="0" xfId="61" applyNumberFormat="1" applyFont="1" applyBorder="1" applyAlignment="1" applyProtection="1">
      <alignment vertical="center"/>
    </xf>
    <xf numFmtId="164" fontId="4" fillId="0" borderId="0" xfId="48" applyNumberFormat="1" applyFont="1" applyBorder="1" applyAlignment="1">
      <alignment horizontal="right" vertical="center"/>
    </xf>
    <xf numFmtId="10" fontId="4" fillId="2" borderId="50" xfId="2012" applyNumberFormat="1" applyFont="1" applyFill="1" applyBorder="1" applyAlignment="1">
      <alignment horizontal="right" vertical="center"/>
    </xf>
    <xf numFmtId="42" fontId="4" fillId="0" borderId="0" xfId="2012" applyNumberFormat="1" applyFont="1" applyAlignment="1">
      <alignment horizontal="right" vertical="center"/>
    </xf>
    <xf numFmtId="164" fontId="4" fillId="2" borderId="0" xfId="2" applyNumberFormat="1" applyFont="1" applyFill="1" applyAlignment="1">
      <alignment vertical="center"/>
    </xf>
    <xf numFmtId="10" fontId="4" fillId="3" borderId="0" xfId="2012" applyNumberFormat="1" applyFont="1" applyFill="1" applyAlignment="1">
      <alignment vertical="center"/>
    </xf>
    <xf numFmtId="10" fontId="4" fillId="0" borderId="0" xfId="2012" applyNumberFormat="1" applyFont="1" applyAlignment="1">
      <alignment vertical="center"/>
    </xf>
    <xf numFmtId="10" fontId="5" fillId="0" borderId="0" xfId="2012" applyNumberFormat="1" applyFont="1" applyAlignment="1">
      <alignment horizontal="center" vertical="center"/>
    </xf>
    <xf numFmtId="10" fontId="5" fillId="0" borderId="0" xfId="2012" applyNumberFormat="1" applyFont="1" applyAlignment="1">
      <alignment vertical="center"/>
    </xf>
    <xf numFmtId="164" fontId="4" fillId="2" borderId="0" xfId="21" applyNumberFormat="1" applyFont="1" applyFill="1" applyBorder="1" applyAlignment="1">
      <alignment vertical="center"/>
    </xf>
    <xf numFmtId="5" fontId="16" fillId="0" borderId="0" xfId="2012" applyNumberFormat="1" applyFont="1" applyAlignment="1" applyProtection="1">
      <alignment horizontal="center" vertical="center"/>
      <protection locked="0"/>
    </xf>
    <xf numFmtId="164" fontId="4" fillId="0" borderId="0" xfId="21" applyNumberFormat="1" applyFont="1" applyFill="1" applyBorder="1" applyAlignment="1">
      <alignment vertical="center"/>
    </xf>
    <xf numFmtId="5" fontId="5" fillId="0" borderId="0" xfId="2012" applyNumberFormat="1" applyFont="1" applyAlignment="1">
      <alignment horizontal="center" vertical="center"/>
    </xf>
    <xf numFmtId="164" fontId="4" fillId="3" borderId="0" xfId="21" applyNumberFormat="1" applyFont="1" applyFill="1" applyBorder="1" applyAlignment="1">
      <alignment vertical="center"/>
    </xf>
    <xf numFmtId="0" fontId="4" fillId="0" borderId="0" xfId="2012" applyFont="1" applyAlignment="1">
      <alignment horizontal="right" vertical="center"/>
    </xf>
    <xf numFmtId="166" fontId="4" fillId="2" borderId="50" xfId="2012" applyNumberFormat="1" applyFont="1" applyFill="1" applyBorder="1" applyAlignment="1">
      <alignment horizontal="right" vertical="center"/>
    </xf>
    <xf numFmtId="10" fontId="12" fillId="0" borderId="0" xfId="61" applyNumberFormat="1" applyFont="1" applyAlignment="1">
      <alignment horizontal="right" vertical="center"/>
    </xf>
    <xf numFmtId="164" fontId="4" fillId="0" borderId="0" xfId="21" applyNumberFormat="1" applyFont="1" applyFill="1" applyBorder="1" applyAlignment="1">
      <alignment horizontal="right" vertical="center"/>
    </xf>
    <xf numFmtId="37" fontId="5" fillId="0" borderId="0" xfId="61" applyNumberFormat="1" applyFont="1" applyAlignment="1">
      <alignment horizontal="right" vertical="center"/>
    </xf>
    <xf numFmtId="164" fontId="4" fillId="0" borderId="0" xfId="2012" applyNumberFormat="1" applyFont="1" applyAlignment="1">
      <alignment horizontal="right" vertical="center"/>
    </xf>
    <xf numFmtId="175" fontId="4" fillId="0" borderId="2" xfId="21" applyNumberFormat="1" applyFont="1" applyFill="1" applyBorder="1" applyAlignment="1" applyProtection="1">
      <alignment horizontal="right" vertical="center"/>
      <protection locked="0"/>
    </xf>
    <xf numFmtId="164" fontId="4" fillId="0" borderId="0" xfId="21" applyNumberFormat="1" applyFont="1" applyFill="1" applyBorder="1" applyAlignment="1" applyProtection="1">
      <alignment horizontal="right" vertical="center"/>
      <protection locked="0"/>
    </xf>
    <xf numFmtId="164" fontId="4" fillId="0" borderId="3" xfId="21" applyNumberFormat="1" applyFont="1" applyFill="1" applyBorder="1" applyAlignment="1" applyProtection="1">
      <alignment horizontal="right" vertical="center"/>
      <protection locked="0"/>
    </xf>
    <xf numFmtId="164" fontId="4" fillId="0" borderId="2" xfId="21" applyNumberFormat="1" applyFont="1" applyFill="1" applyBorder="1" applyAlignment="1" applyProtection="1">
      <alignment horizontal="right" vertical="center"/>
      <protection locked="0"/>
    </xf>
    <xf numFmtId="0" fontId="29" fillId="0" borderId="88" xfId="1604" applyFont="1" applyBorder="1" applyAlignment="1">
      <alignment horizontal="center" vertical="center"/>
    </xf>
    <xf numFmtId="0" fontId="29" fillId="0" borderId="2" xfId="1604" applyFont="1" applyBorder="1" applyAlignment="1">
      <alignment vertical="center"/>
    </xf>
    <xf numFmtId="0" fontId="29" fillId="0" borderId="0" xfId="1604" applyFont="1" applyAlignment="1">
      <alignment vertical="center"/>
    </xf>
    <xf numFmtId="0" fontId="29" fillId="0" borderId="3" xfId="1604" applyFont="1" applyBorder="1" applyAlignment="1">
      <alignment vertical="center"/>
    </xf>
    <xf numFmtId="0" fontId="29" fillId="0" borderId="88" xfId="1604" applyFont="1" applyBorder="1" applyAlignment="1">
      <alignment vertical="center"/>
    </xf>
    <xf numFmtId="164" fontId="4" fillId="2" borderId="2" xfId="21" applyNumberFormat="1" applyFont="1" applyFill="1" applyBorder="1" applyAlignment="1" applyProtection="1">
      <alignment horizontal="right" vertical="center"/>
      <protection locked="0"/>
    </xf>
    <xf numFmtId="165" fontId="4" fillId="2" borderId="3" xfId="1" applyNumberFormat="1" applyFont="1" applyFill="1" applyBorder="1" applyAlignment="1" applyProtection="1">
      <alignment horizontal="right" vertical="center"/>
      <protection locked="0"/>
    </xf>
    <xf numFmtId="165" fontId="4" fillId="2" borderId="2" xfId="2035" applyNumberFormat="1" applyFont="1" applyFill="1" applyBorder="1" applyAlignment="1" applyProtection="1">
      <alignment horizontal="right" vertical="center"/>
      <protection locked="0"/>
    </xf>
    <xf numFmtId="165" fontId="4" fillId="2" borderId="0" xfId="2035" applyNumberFormat="1" applyFont="1" applyFill="1" applyBorder="1" applyAlignment="1" applyProtection="1">
      <alignment horizontal="right" vertical="center"/>
      <protection locked="0"/>
    </xf>
    <xf numFmtId="165" fontId="4" fillId="2" borderId="3" xfId="2035" applyNumberFormat="1" applyFont="1" applyFill="1" applyBorder="1" applyAlignment="1" applyProtection="1">
      <alignment horizontal="right" vertical="center"/>
      <protection locked="0"/>
    </xf>
    <xf numFmtId="164" fontId="4" fillId="0" borderId="88" xfId="21" applyNumberFormat="1" applyFont="1" applyFill="1" applyBorder="1" applyAlignment="1" applyProtection="1">
      <alignment horizontal="right" vertical="center"/>
      <protection locked="0"/>
    </xf>
    <xf numFmtId="165" fontId="29" fillId="0" borderId="2" xfId="45" applyNumberFormat="1" applyFont="1" applyFill="1" applyBorder="1" applyAlignment="1">
      <alignment vertical="center"/>
    </xf>
    <xf numFmtId="165" fontId="29" fillId="0" borderId="0" xfId="45" applyNumberFormat="1" applyFont="1" applyFill="1" applyBorder="1" applyAlignment="1">
      <alignment vertical="center"/>
    </xf>
    <xf numFmtId="165" fontId="29" fillId="0" borderId="3" xfId="45" applyNumberFormat="1" applyFont="1" applyFill="1" applyBorder="1" applyAlignment="1">
      <alignment vertical="center"/>
    </xf>
    <xf numFmtId="1" fontId="29" fillId="0" borderId="3" xfId="1604" applyNumberFormat="1" applyFont="1" applyBorder="1" applyAlignment="1">
      <alignment vertical="center"/>
    </xf>
    <xf numFmtId="164" fontId="29" fillId="0" borderId="88" xfId="45" applyNumberFormat="1" applyFont="1" applyBorder="1" applyAlignment="1">
      <alignment vertical="center"/>
    </xf>
    <xf numFmtId="165" fontId="4" fillId="0" borderId="0" xfId="2035" applyNumberFormat="1" applyFont="1" applyFill="1" applyBorder="1" applyAlignment="1" applyProtection="1">
      <alignment horizontal="right" vertical="center"/>
      <protection locked="0"/>
    </xf>
    <xf numFmtId="165" fontId="4" fillId="0" borderId="3" xfId="2035" applyNumberFormat="1" applyFont="1" applyFill="1" applyBorder="1" applyAlignment="1" applyProtection="1">
      <alignment horizontal="right" vertical="center"/>
      <protection locked="0"/>
    </xf>
    <xf numFmtId="165" fontId="4" fillId="0" borderId="88" xfId="1" applyNumberFormat="1" applyFont="1" applyFill="1" applyBorder="1" applyAlignment="1" applyProtection="1">
      <alignment horizontal="right" vertical="center"/>
      <protection locked="0"/>
    </xf>
    <xf numFmtId="165" fontId="4" fillId="2" borderId="2" xfId="1" applyNumberFormat="1" applyFont="1" applyFill="1" applyBorder="1" applyAlignment="1" applyProtection="1">
      <alignment horizontal="right" vertical="center"/>
      <protection locked="0"/>
    </xf>
    <xf numFmtId="165" fontId="27" fillId="2" borderId="0" xfId="45" applyNumberFormat="1" applyFont="1" applyFill="1" applyBorder="1" applyAlignment="1">
      <alignment vertical="center"/>
    </xf>
    <xf numFmtId="165" fontId="27" fillId="2" borderId="3" xfId="45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 applyProtection="1">
      <alignment horizontal="right" vertical="center"/>
      <protection locked="0"/>
    </xf>
    <xf numFmtId="1" fontId="4" fillId="2" borderId="0" xfId="21" applyNumberFormat="1" applyFont="1" applyFill="1" applyBorder="1" applyAlignment="1" applyProtection="1">
      <alignment horizontal="right" vertical="center"/>
      <protection locked="0"/>
    </xf>
    <xf numFmtId="1" fontId="4" fillId="2" borderId="3" xfId="21" applyNumberFormat="1" applyFont="1" applyFill="1" applyBorder="1" applyAlignment="1" applyProtection="1">
      <alignment horizontal="right" vertical="center"/>
      <protection locked="0"/>
    </xf>
    <xf numFmtId="164" fontId="4" fillId="0" borderId="2" xfId="2076" applyNumberFormat="1" applyFont="1" applyFill="1" applyBorder="1" applyAlignment="1" applyProtection="1">
      <alignment horizontal="right" vertical="center"/>
      <protection locked="0"/>
    </xf>
    <xf numFmtId="1" fontId="29" fillId="0" borderId="0" xfId="45" applyNumberFormat="1" applyFont="1" applyFill="1" applyBorder="1" applyAlignment="1">
      <alignment vertical="center"/>
    </xf>
    <xf numFmtId="1" fontId="29" fillId="0" borderId="3" xfId="45" applyNumberFormat="1" applyFont="1" applyFill="1" applyBorder="1" applyAlignment="1">
      <alignment vertical="center"/>
    </xf>
    <xf numFmtId="164" fontId="4" fillId="0" borderId="0" xfId="2076" applyNumberFormat="1" applyFont="1" applyFill="1" applyBorder="1" applyAlignment="1" applyProtection="1">
      <alignment horizontal="right" vertical="center"/>
      <protection locked="0"/>
    </xf>
    <xf numFmtId="164" fontId="4" fillId="0" borderId="3" xfId="2076" applyNumberFormat="1" applyFont="1" applyFill="1" applyBorder="1" applyAlignment="1" applyProtection="1">
      <alignment horizontal="right" vertical="center"/>
      <protection locked="0"/>
    </xf>
    <xf numFmtId="165" fontId="27" fillId="2" borderId="2" xfId="1" applyNumberFormat="1" applyFont="1" applyFill="1" applyBorder="1" applyAlignment="1">
      <alignment vertical="center"/>
    </xf>
    <xf numFmtId="164" fontId="5" fillId="0" borderId="0" xfId="21" applyNumberFormat="1" applyFont="1" applyFill="1" applyBorder="1" applyAlignment="1" applyProtection="1">
      <alignment horizontal="right" vertical="center"/>
      <protection locked="0"/>
    </xf>
    <xf numFmtId="164" fontId="4" fillId="0" borderId="123" xfId="21" applyNumberFormat="1" applyFont="1" applyFill="1" applyBorder="1" applyAlignment="1" applyProtection="1">
      <alignment horizontal="right" vertical="center"/>
      <protection locked="0"/>
    </xf>
    <xf numFmtId="164" fontId="4" fillId="0" borderId="124" xfId="21" applyNumberFormat="1" applyFont="1" applyFill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 applyProtection="1">
      <alignment horizontal="right" vertical="center"/>
      <protection locked="0"/>
    </xf>
    <xf numFmtId="164" fontId="4" fillId="0" borderId="0" xfId="2" applyNumberFormat="1" applyFont="1" applyFill="1" applyBorder="1" applyAlignment="1" applyProtection="1">
      <alignment horizontal="right" vertical="center"/>
      <protection locked="0"/>
    </xf>
    <xf numFmtId="164" fontId="4" fillId="0" borderId="3" xfId="2" applyNumberFormat="1" applyFont="1" applyFill="1" applyBorder="1" applyAlignment="1" applyProtection="1">
      <alignment horizontal="right" vertical="center"/>
      <protection locked="0"/>
    </xf>
    <xf numFmtId="164" fontId="4" fillId="0" borderId="88" xfId="2" applyNumberFormat="1" applyFont="1" applyFill="1" applyBorder="1" applyAlignment="1" applyProtection="1">
      <alignment horizontal="right" vertical="center"/>
      <protection locked="0"/>
    </xf>
    <xf numFmtId="0" fontId="27" fillId="0" borderId="2" xfId="1604" applyFont="1" applyBorder="1" applyAlignment="1">
      <alignment vertical="center"/>
    </xf>
    <xf numFmtId="0" fontId="27" fillId="0" borderId="0" xfId="1604" applyFont="1" applyAlignment="1">
      <alignment vertical="center"/>
    </xf>
    <xf numFmtId="0" fontId="27" fillId="0" borderId="3" xfId="1604" applyFont="1" applyBorder="1" applyAlignment="1">
      <alignment vertical="center"/>
    </xf>
    <xf numFmtId="164" fontId="29" fillId="0" borderId="88" xfId="1604" applyNumberFormat="1" applyFont="1" applyBorder="1" applyAlignment="1">
      <alignment vertical="center"/>
    </xf>
    <xf numFmtId="165" fontId="29" fillId="0" borderId="120" xfId="45" applyNumberFormat="1" applyFont="1" applyFill="1" applyBorder="1" applyAlignment="1">
      <alignment vertical="center"/>
    </xf>
    <xf numFmtId="43" fontId="29" fillId="0" borderId="120" xfId="45" applyFont="1" applyFill="1" applyBorder="1" applyAlignment="1">
      <alignment vertical="center"/>
    </xf>
    <xf numFmtId="164" fontId="5" fillId="0" borderId="121" xfId="21" applyNumberFormat="1" applyFont="1" applyFill="1" applyBorder="1" applyAlignment="1" applyProtection="1">
      <alignment horizontal="right" vertical="center"/>
      <protection locked="0"/>
    </xf>
    <xf numFmtId="164" fontId="5" fillId="0" borderId="122" xfId="21" applyNumberFormat="1" applyFont="1" applyFill="1" applyBorder="1" applyAlignment="1" applyProtection="1">
      <alignment horizontal="right" vertical="center"/>
      <protection locked="0"/>
    </xf>
    <xf numFmtId="164" fontId="5" fillId="0" borderId="47" xfId="21" applyNumberFormat="1" applyFont="1" applyFill="1" applyBorder="1" applyAlignment="1" applyProtection="1">
      <alignment horizontal="right" vertical="center"/>
      <protection locked="0"/>
    </xf>
    <xf numFmtId="164" fontId="4" fillId="2" borderId="0" xfId="21" applyNumberFormat="1" applyFont="1" applyFill="1" applyBorder="1" applyAlignment="1" applyProtection="1">
      <alignment horizontal="right" vertical="center"/>
      <protection locked="0"/>
    </xf>
    <xf numFmtId="164" fontId="27" fillId="0" borderId="0" xfId="57" applyNumberFormat="1" applyFont="1" applyAlignment="1">
      <alignment vertical="center"/>
    </xf>
    <xf numFmtId="164" fontId="29" fillId="0" borderId="0" xfId="57" applyNumberFormat="1" applyFont="1" applyAlignment="1">
      <alignment vertical="center"/>
    </xf>
    <xf numFmtId="165" fontId="27" fillId="0" borderId="0" xfId="1" applyNumberFormat="1" applyFont="1" applyFill="1" applyBorder="1" applyAlignment="1">
      <alignment vertical="center"/>
    </xf>
    <xf numFmtId="165" fontId="5" fillId="0" borderId="0" xfId="2408" applyNumberFormat="1" applyFont="1" applyFill="1" applyAlignment="1" applyProtection="1">
      <alignment horizontal="center" vertical="center"/>
    </xf>
    <xf numFmtId="164" fontId="4" fillId="2" borderId="0" xfId="21" applyNumberFormat="1" applyFont="1" applyFill="1" applyBorder="1" applyAlignment="1" applyProtection="1">
      <alignment horizontal="center" vertical="center"/>
    </xf>
    <xf numFmtId="43" fontId="4" fillId="111" borderId="0" xfId="2408" applyFont="1" applyFill="1" applyBorder="1" applyAlignment="1" applyProtection="1">
      <alignment horizontal="center" vertical="center"/>
    </xf>
    <xf numFmtId="164" fontId="5" fillId="0" borderId="0" xfId="21" quotePrefix="1" applyNumberFormat="1" applyFont="1" applyFill="1" applyBorder="1" applyAlignment="1">
      <alignment horizontal="right" vertical="center"/>
    </xf>
    <xf numFmtId="164" fontId="4" fillId="2" borderId="0" xfId="21" applyNumberFormat="1" applyFont="1" applyFill="1" applyBorder="1" applyAlignment="1" applyProtection="1">
      <alignment horizontal="right" vertical="center"/>
    </xf>
    <xf numFmtId="43" fontId="4" fillId="2" borderId="0" xfId="2408" applyFont="1" applyFill="1" applyBorder="1" applyAlignment="1" applyProtection="1">
      <alignment horizontal="right" vertical="center"/>
    </xf>
    <xf numFmtId="165" fontId="5" fillId="0" borderId="0" xfId="2408" applyNumberFormat="1" applyFont="1" applyFill="1" applyAlignment="1" applyProtection="1">
      <alignment horizontal="right" vertical="center"/>
    </xf>
    <xf numFmtId="165" fontId="5" fillId="0" borderId="0" xfId="2408" applyNumberFormat="1" applyFont="1" applyFill="1" applyBorder="1" applyAlignment="1" applyProtection="1">
      <alignment horizontal="center" vertical="center"/>
    </xf>
    <xf numFmtId="164" fontId="5" fillId="0" borderId="0" xfId="21" applyNumberFormat="1" applyFont="1" applyFill="1" applyBorder="1" applyAlignment="1" applyProtection="1">
      <alignment horizontal="right" vertical="center"/>
    </xf>
    <xf numFmtId="165" fontId="4" fillId="2" borderId="0" xfId="2408" applyNumberFormat="1" applyFont="1" applyFill="1" applyBorder="1" applyAlignment="1" applyProtection="1">
      <alignment horizontal="right" vertical="center"/>
    </xf>
    <xf numFmtId="164" fontId="4" fillId="111" borderId="0" xfId="21" applyNumberFormat="1" applyFont="1" applyFill="1" applyBorder="1" applyAlignment="1" applyProtection="1">
      <alignment horizontal="right" vertical="center"/>
    </xf>
    <xf numFmtId="164" fontId="4" fillId="2" borderId="0" xfId="21" applyNumberFormat="1" applyFont="1" applyFill="1" applyAlignment="1" applyProtection="1">
      <alignment horizontal="right" vertical="center"/>
    </xf>
    <xf numFmtId="165" fontId="4" fillId="2" borderId="0" xfId="2408" applyNumberFormat="1" applyFont="1" applyFill="1" applyAlignment="1" applyProtection="1">
      <alignment horizontal="right" vertical="center"/>
    </xf>
    <xf numFmtId="168" fontId="5" fillId="0" borderId="0" xfId="4" applyNumberFormat="1" applyFont="1" applyAlignment="1">
      <alignment horizontal="center" vertical="center"/>
    </xf>
    <xf numFmtId="164" fontId="4" fillId="0" borderId="0" xfId="21" applyNumberFormat="1" applyFont="1" applyFill="1" applyAlignment="1" applyProtection="1">
      <alignment horizontal="right" vertical="center"/>
    </xf>
    <xf numFmtId="165" fontId="4" fillId="0" borderId="0" xfId="2408" applyNumberFormat="1" applyFont="1" applyFill="1" applyAlignment="1" applyProtection="1">
      <alignment horizontal="right" vertical="center"/>
    </xf>
    <xf numFmtId="44" fontId="27" fillId="0" borderId="0" xfId="0" applyNumberFormat="1" applyFont="1"/>
    <xf numFmtId="41" fontId="4" fillId="0" borderId="0" xfId="21" applyNumberFormat="1" applyFont="1" applyBorder="1" applyAlignment="1">
      <alignment horizontal="center"/>
    </xf>
    <xf numFmtId="44" fontId="4" fillId="0" borderId="0" xfId="0" applyNumberFormat="1" applyFont="1" applyAlignment="1">
      <alignment vertical="center"/>
    </xf>
    <xf numFmtId="165" fontId="27" fillId="0" borderId="0" xfId="0" applyNumberFormat="1" applyFont="1"/>
    <xf numFmtId="9" fontId="27" fillId="0" borderId="0" xfId="3" applyFont="1"/>
    <xf numFmtId="165" fontId="4" fillId="0" borderId="0" xfId="1" applyNumberFormat="1" applyFont="1" applyFill="1" applyBorder="1" applyAlignment="1" applyProtection="1">
      <alignment horizontal="right" vertical="center"/>
      <protection locked="0"/>
    </xf>
    <xf numFmtId="43" fontId="27" fillId="0" borderId="0" xfId="0" applyNumberFormat="1" applyFont="1"/>
    <xf numFmtId="168" fontId="4" fillId="0" borderId="5" xfId="4" applyNumberFormat="1" applyFont="1" applyBorder="1" applyAlignment="1">
      <alignment horizontal="center" wrapText="1"/>
    </xf>
    <xf numFmtId="37" fontId="4" fillId="0" borderId="5" xfId="4" applyNumberFormat="1" applyFont="1" applyBorder="1" applyAlignment="1">
      <alignment horizontal="center"/>
    </xf>
    <xf numFmtId="165" fontId="4" fillId="0" borderId="0" xfId="1" applyNumberFormat="1" applyFont="1" applyFill="1" applyBorder="1"/>
    <xf numFmtId="37" fontId="4" fillId="0" borderId="0" xfId="0" applyNumberFormat="1" applyFont="1"/>
    <xf numFmtId="37" fontId="4" fillId="0" borderId="0" xfId="4" applyNumberFormat="1" applyFont="1" applyAlignment="1">
      <alignment horizontal="center"/>
    </xf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>
      <alignment wrapText="1"/>
    </xf>
    <xf numFmtId="165" fontId="165" fillId="0" borderId="0" xfId="1" applyNumberFormat="1" applyFont="1" applyFill="1" applyBorder="1" applyAlignment="1">
      <alignment vertical="top"/>
    </xf>
    <xf numFmtId="43" fontId="166" fillId="0" borderId="0" xfId="1" applyFont="1" applyFill="1" applyBorder="1" applyAlignment="1">
      <alignment horizontal="right"/>
    </xf>
    <xf numFmtId="165" fontId="4" fillId="0" borderId="0" xfId="1" applyNumberFormat="1" applyFont="1" applyFill="1" applyAlignment="1"/>
    <xf numFmtId="0" fontId="7" fillId="0" borderId="0" xfId="0" applyFont="1"/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165" fontId="27" fillId="2" borderId="0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 applyProtection="1">
      <alignment horizontal="right" vertical="center"/>
      <protection locked="0"/>
    </xf>
    <xf numFmtId="1" fontId="29" fillId="0" borderId="0" xfId="1604" applyNumberFormat="1" applyFont="1" applyAlignment="1">
      <alignment vertical="center"/>
    </xf>
    <xf numFmtId="43" fontId="27" fillId="0" borderId="88" xfId="1" applyFont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7" fontId="4" fillId="0" borderId="83" xfId="1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4" quotePrefix="1" applyFont="1" applyAlignment="1">
      <alignment horizontal="center"/>
    </xf>
    <xf numFmtId="0" fontId="5" fillId="0" borderId="137" xfId="4" applyFont="1" applyBorder="1" applyAlignment="1">
      <alignment horizontal="center"/>
    </xf>
    <xf numFmtId="0" fontId="5" fillId="0" borderId="135" xfId="4" applyFont="1" applyBorder="1"/>
    <xf numFmtId="175" fontId="5" fillId="0" borderId="88" xfId="4" applyNumberFormat="1" applyFont="1" applyBorder="1" applyAlignment="1">
      <alignment vertical="center"/>
    </xf>
    <xf numFmtId="0" fontId="5" fillId="0" borderId="115" xfId="4" applyFont="1" applyBorder="1"/>
    <xf numFmtId="175" fontId="4" fillId="0" borderId="88" xfId="4" applyNumberFormat="1" applyFont="1" applyBorder="1"/>
    <xf numFmtId="175" fontId="5" fillId="0" borderId="88" xfId="22" applyNumberFormat="1" applyFont="1" applyBorder="1"/>
    <xf numFmtId="10" fontId="4" fillId="2" borderId="140" xfId="2012" applyNumberFormat="1" applyFont="1" applyFill="1" applyBorder="1" applyAlignment="1">
      <alignment horizontal="right" vertical="center"/>
    </xf>
    <xf numFmtId="177" fontId="4" fillId="0" borderId="1" xfId="2012" applyNumberFormat="1" applyFont="1" applyBorder="1" applyAlignment="1" applyProtection="1">
      <alignment horizontal="right" vertical="center"/>
      <protection locked="0"/>
    </xf>
    <xf numFmtId="10" fontId="4" fillId="0" borderId="140" xfId="3" quotePrefix="1" applyNumberFormat="1" applyFont="1" applyBorder="1" applyAlignment="1">
      <alignment horizontal="right" vertical="center"/>
    </xf>
    <xf numFmtId="177" fontId="5" fillId="0" borderId="1" xfId="2012" quotePrefix="1" applyNumberFormat="1" applyFont="1" applyBorder="1" applyAlignment="1">
      <alignment horizontal="right" vertical="center"/>
    </xf>
    <xf numFmtId="10" fontId="4" fillId="0" borderId="139" xfId="2012" quotePrefix="1" applyNumberFormat="1" applyFont="1" applyBorder="1" applyAlignment="1">
      <alignment horizontal="right" vertical="center"/>
    </xf>
    <xf numFmtId="10" fontId="12" fillId="0" borderId="1" xfId="2012" applyNumberFormat="1" applyFont="1" applyBorder="1" applyAlignment="1">
      <alignment horizontal="right" vertical="center"/>
    </xf>
    <xf numFmtId="164" fontId="4" fillId="2" borderId="140" xfId="2012" applyNumberFormat="1" applyFont="1" applyFill="1" applyBorder="1" applyAlignment="1" applyProtection="1">
      <alignment horizontal="right" vertical="center"/>
      <protection locked="0"/>
    </xf>
    <xf numFmtId="0" fontId="5" fillId="0" borderId="141" xfId="2012" applyFont="1" applyBorder="1" applyAlignment="1">
      <alignment horizontal="center"/>
    </xf>
    <xf numFmtId="0" fontId="5" fillId="0" borderId="142" xfId="2012" applyFont="1" applyBorder="1" applyAlignment="1">
      <alignment vertical="center"/>
    </xf>
    <xf numFmtId="10" fontId="4" fillId="0" borderId="139" xfId="1043" applyNumberFormat="1" applyFont="1" applyBorder="1" applyAlignment="1">
      <alignment horizontal="right" vertical="center"/>
    </xf>
    <xf numFmtId="0" fontId="5" fillId="0" borderId="142" xfId="2012" applyFont="1" applyBorder="1" applyAlignment="1">
      <alignment horizontal="center" vertical="center"/>
    </xf>
    <xf numFmtId="10" fontId="4" fillId="0" borderId="139" xfId="2012" applyNumberFormat="1" applyFont="1" applyBorder="1" applyAlignment="1">
      <alignment horizontal="right" vertical="center"/>
    </xf>
    <xf numFmtId="5" fontId="4" fillId="0" borderId="142" xfId="2012" applyNumberFormat="1" applyFont="1" applyBorder="1" applyAlignment="1">
      <alignment horizontal="center" vertical="center"/>
    </xf>
    <xf numFmtId="10" fontId="4" fillId="0" borderId="139" xfId="1043" applyNumberFormat="1" applyFont="1" applyFill="1" applyBorder="1" applyAlignment="1" applyProtection="1">
      <alignment horizontal="right" vertical="center"/>
    </xf>
    <xf numFmtId="165" fontId="5" fillId="0" borderId="142" xfId="61" applyNumberFormat="1" applyFont="1" applyBorder="1" applyAlignment="1">
      <alignment horizontal="right" vertical="center"/>
    </xf>
    <xf numFmtId="165" fontId="4" fillId="0" borderId="140" xfId="1" applyNumberFormat="1" applyFont="1" applyFill="1" applyBorder="1" applyAlignment="1">
      <alignment vertical="center"/>
    </xf>
    <xf numFmtId="0" fontId="29" fillId="0" borderId="140" xfId="1604" applyFont="1" applyBorder="1" applyAlignment="1">
      <alignment horizontal="center"/>
    </xf>
    <xf numFmtId="17" fontId="29" fillId="0" borderId="140" xfId="1604" applyNumberFormat="1" applyFont="1" applyBorder="1" applyAlignment="1">
      <alignment horizontal="center"/>
    </xf>
    <xf numFmtId="0" fontId="29" fillId="0" borderId="83" xfId="1604" applyFont="1" applyBorder="1" applyAlignment="1">
      <alignment horizontal="center"/>
    </xf>
    <xf numFmtId="164" fontId="4" fillId="0" borderId="84" xfId="21" applyNumberFormat="1" applyFont="1" applyFill="1" applyBorder="1" applyAlignment="1" applyProtection="1">
      <alignment horizontal="right" vertical="center"/>
      <protection locked="0"/>
    </xf>
    <xf numFmtId="164" fontId="4" fillId="0" borderId="79" xfId="21" applyNumberFormat="1" applyFont="1" applyFill="1" applyBorder="1" applyAlignment="1" applyProtection="1">
      <alignment horizontal="right" vertical="center"/>
      <protection locked="0"/>
    </xf>
    <xf numFmtId="43" fontId="29" fillId="0" borderId="142" xfId="45" applyFont="1" applyFill="1" applyBorder="1" applyAlignment="1">
      <alignment vertical="center"/>
    </xf>
    <xf numFmtId="165" fontId="29" fillId="0" borderId="142" xfId="45" applyNumberFormat="1" applyFont="1" applyFill="1" applyBorder="1" applyAlignment="1">
      <alignment vertical="center"/>
    </xf>
    <xf numFmtId="165" fontId="29" fillId="0" borderId="135" xfId="45" applyNumberFormat="1" applyFont="1" applyFill="1" applyBorder="1" applyAlignment="1">
      <alignment vertical="center"/>
    </xf>
    <xf numFmtId="0" fontId="29" fillId="0" borderId="135" xfId="1604" applyFont="1" applyBorder="1" applyAlignment="1">
      <alignment vertical="center"/>
    </xf>
    <xf numFmtId="164" fontId="29" fillId="0" borderId="108" xfId="1604" applyNumberFormat="1" applyFont="1" applyBorder="1" applyAlignment="1">
      <alignment vertical="center"/>
    </xf>
    <xf numFmtId="164" fontId="5" fillId="0" borderId="139" xfId="21" applyNumberFormat="1" applyFont="1" applyFill="1" applyBorder="1" applyAlignment="1" applyProtection="1">
      <alignment horizontal="right" vertical="center"/>
      <protection locked="0"/>
    </xf>
    <xf numFmtId="0" fontId="29" fillId="0" borderId="143" xfId="1604" applyFont="1" applyBorder="1"/>
    <xf numFmtId="0" fontId="29" fillId="0" borderId="138" xfId="1604" applyFont="1" applyBorder="1"/>
    <xf numFmtId="0" fontId="29" fillId="0" borderId="137" xfId="1604" applyFont="1" applyBorder="1"/>
    <xf numFmtId="164" fontId="29" fillId="0" borderId="144" xfId="1604" applyNumberFormat="1" applyFont="1" applyBorder="1"/>
    <xf numFmtId="0" fontId="29" fillId="0" borderId="145" xfId="1604" applyFont="1" applyBorder="1"/>
    <xf numFmtId="165" fontId="4" fillId="0" borderId="140" xfId="1" applyNumberFormat="1" applyFont="1" applyFill="1" applyBorder="1" applyAlignment="1" applyProtection="1">
      <alignment horizontal="right"/>
      <protection locked="0"/>
    </xf>
    <xf numFmtId="164" fontId="4" fillId="0" borderId="120" xfId="21" applyNumberFormat="1" applyFont="1" applyFill="1" applyBorder="1" applyAlignment="1" applyProtection="1">
      <alignment horizontal="right"/>
      <protection locked="0"/>
    </xf>
    <xf numFmtId="164" fontId="4" fillId="0" borderId="1" xfId="21" applyNumberFormat="1" applyFont="1" applyFill="1" applyBorder="1" applyAlignment="1" applyProtection="1">
      <alignment horizontal="right"/>
      <protection locked="0"/>
    </xf>
    <xf numFmtId="164" fontId="4" fillId="0" borderId="135" xfId="21" applyNumberFormat="1" applyFont="1" applyFill="1" applyBorder="1" applyAlignment="1" applyProtection="1">
      <alignment horizontal="right"/>
      <protection locked="0"/>
    </xf>
    <xf numFmtId="10" fontId="27" fillId="3" borderId="140" xfId="1604" applyNumberFormat="1" applyFont="1" applyFill="1" applyBorder="1"/>
    <xf numFmtId="10" fontId="27" fillId="3" borderId="140" xfId="64" applyNumberFormat="1" applyFont="1" applyFill="1" applyBorder="1"/>
    <xf numFmtId="44" fontId="4" fillId="0" borderId="84" xfId="21" applyFont="1" applyFill="1" applyBorder="1" applyAlignment="1" applyProtection="1">
      <alignment horizontal="right"/>
      <protection locked="0"/>
    </xf>
    <xf numFmtId="44" fontId="4" fillId="0" borderId="123" xfId="21" applyFont="1" applyFill="1" applyBorder="1" applyAlignment="1" applyProtection="1">
      <alignment horizontal="right"/>
      <protection locked="0"/>
    </xf>
    <xf numFmtId="44" fontId="4" fillId="0" borderId="124" xfId="21" applyFont="1" applyFill="1" applyBorder="1" applyAlignment="1" applyProtection="1">
      <alignment horizontal="right"/>
      <protection locked="0"/>
    </xf>
    <xf numFmtId="164" fontId="4" fillId="0" borderId="83" xfId="21" applyNumberFormat="1" applyFont="1" applyFill="1" applyBorder="1" applyAlignment="1" applyProtection="1">
      <alignment horizontal="right"/>
      <protection locked="0"/>
    </xf>
    <xf numFmtId="164" fontId="5" fillId="0" borderId="139" xfId="21" applyNumberFormat="1" applyFont="1" applyFill="1" applyBorder="1" applyAlignment="1" applyProtection="1">
      <alignment horizontal="right"/>
      <protection locked="0"/>
    </xf>
    <xf numFmtId="0" fontId="29" fillId="0" borderId="65" xfId="1604" applyFont="1" applyBorder="1"/>
    <xf numFmtId="0" fontId="5" fillId="0" borderId="140" xfId="4" applyFont="1" applyBorder="1" applyAlignment="1">
      <alignment horizontal="center"/>
    </xf>
    <xf numFmtId="0" fontId="27" fillId="0" borderId="140" xfId="57" applyFont="1" applyBorder="1" applyAlignment="1">
      <alignment horizontal="center"/>
    </xf>
    <xf numFmtId="165" fontId="4" fillId="0" borderId="140" xfId="1" applyNumberFormat="1" applyFont="1" applyFill="1" applyBorder="1" applyAlignment="1" applyProtection="1">
      <alignment horizontal="right" vertical="center"/>
      <protection locked="0"/>
    </xf>
    <xf numFmtId="164" fontId="4" fillId="0" borderId="139" xfId="21" applyNumberFormat="1" applyFont="1" applyFill="1" applyBorder="1" applyAlignment="1" applyProtection="1">
      <alignment horizontal="right" vertical="center"/>
      <protection locked="0"/>
    </xf>
    <xf numFmtId="0" fontId="4" fillId="0" borderId="140" xfId="0" applyFont="1" applyBorder="1" applyAlignment="1">
      <alignment horizontal="center" vertical="center"/>
    </xf>
    <xf numFmtId="15" fontId="4" fillId="0" borderId="140" xfId="4" applyNumberFormat="1" applyFont="1" applyBorder="1" applyAlignment="1">
      <alignment horizontal="center" vertical="center"/>
    </xf>
    <xf numFmtId="0" fontId="4" fillId="0" borderId="140" xfId="4" applyFont="1" applyBorder="1" applyAlignment="1">
      <alignment horizontal="center" vertical="center"/>
    </xf>
    <xf numFmtId="165" fontId="4" fillId="0" borderId="83" xfId="1" applyNumberFormat="1" applyFont="1" applyBorder="1" applyAlignment="1">
      <alignment vertical="center"/>
    </xf>
    <xf numFmtId="10" fontId="4" fillId="2" borderId="140" xfId="4" applyNumberFormat="1" applyFont="1" applyFill="1" applyBorder="1" applyAlignment="1" applyProtection="1">
      <alignment horizontal="right" vertical="center"/>
      <protection locked="0"/>
    </xf>
    <xf numFmtId="164" fontId="4" fillId="0" borderId="139" xfId="21" applyNumberFormat="1" applyFont="1" applyBorder="1" applyAlignment="1" applyProtection="1">
      <alignment horizontal="right" vertical="center"/>
      <protection locked="0"/>
    </xf>
    <xf numFmtId="15" fontId="4" fillId="0" borderId="140" xfId="0" applyNumberFormat="1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/>
    </xf>
    <xf numFmtId="165" fontId="4" fillId="3" borderId="140" xfId="1" applyNumberFormat="1" applyFont="1" applyFill="1" applyBorder="1" applyAlignment="1" applyProtection="1">
      <alignment vertical="center"/>
      <protection locked="0"/>
    </xf>
    <xf numFmtId="10" fontId="4" fillId="2" borderId="140" xfId="0" applyNumberFormat="1" applyFont="1" applyFill="1" applyBorder="1" applyAlignment="1">
      <alignment horizontal="right" vertical="center"/>
    </xf>
    <xf numFmtId="165" fontId="4" fillId="0" borderId="140" xfId="1" applyNumberFormat="1" applyFont="1" applyFill="1" applyBorder="1"/>
    <xf numFmtId="37" fontId="4" fillId="0" borderId="65" xfId="0" applyNumberFormat="1" applyFont="1" applyBorder="1" applyAlignment="1">
      <alignment vertical="center"/>
    </xf>
    <xf numFmtId="37" fontId="5" fillId="0" borderId="136" xfId="0" applyNumberFormat="1" applyFont="1" applyBorder="1" applyAlignment="1">
      <alignment horizontal="center" vertical="center"/>
    </xf>
    <xf numFmtId="37" fontId="5" fillId="0" borderId="144" xfId="0" quotePrefix="1" applyNumberFormat="1" applyFont="1" applyBorder="1" applyAlignment="1">
      <alignment horizontal="center" vertical="center"/>
    </xf>
    <xf numFmtId="37" fontId="5" fillId="0" borderId="145" xfId="0" quotePrefix="1" applyNumberFormat="1" applyFont="1" applyBorder="1" applyAlignment="1">
      <alignment horizontal="center" vertical="center"/>
    </xf>
    <xf numFmtId="37" fontId="5" fillId="0" borderId="65" xfId="0" applyNumberFormat="1" applyFont="1" applyBorder="1" applyAlignment="1">
      <alignment horizontal="center" vertical="center"/>
    </xf>
    <xf numFmtId="164" fontId="5" fillId="0" borderId="122" xfId="2" applyNumberFormat="1" applyFont="1" applyFill="1" applyBorder="1" applyAlignment="1">
      <alignment vertical="center"/>
    </xf>
    <xf numFmtId="165" fontId="4" fillId="0" borderId="140" xfId="1" applyNumberFormat="1" applyFont="1" applyFill="1" applyBorder="1" applyAlignment="1">
      <alignment vertical="top"/>
    </xf>
    <xf numFmtId="164" fontId="5" fillId="0" borderId="139" xfId="2" applyNumberFormat="1" applyFont="1" applyBorder="1"/>
    <xf numFmtId="37" fontId="4" fillId="0" borderId="65" xfId="0" applyNumberFormat="1" applyFont="1" applyBorder="1" applyAlignment="1">
      <alignment horizontal="left" vertical="center"/>
    </xf>
    <xf numFmtId="164" fontId="4" fillId="3" borderId="140" xfId="21" applyNumberFormat="1" applyFont="1" applyFill="1" applyBorder="1" applyAlignment="1" applyProtection="1">
      <alignment horizontal="center" vertical="center"/>
      <protection locked="0"/>
    </xf>
    <xf numFmtId="10" fontId="4" fillId="3" borderId="140" xfId="3853" applyNumberFormat="1" applyFont="1" applyFill="1" applyBorder="1" applyAlignment="1">
      <alignment vertical="center"/>
    </xf>
    <xf numFmtId="0" fontId="4" fillId="0" borderId="140" xfId="0" applyFont="1" applyBorder="1" applyAlignment="1">
      <alignment horizontal="center" vertical="center" wrapText="1"/>
    </xf>
    <xf numFmtId="164" fontId="4" fillId="0" borderId="123" xfId="2" applyNumberFormat="1" applyFont="1" applyBorder="1" applyAlignment="1" applyProtection="1">
      <alignment vertical="center"/>
      <protection locked="0"/>
    </xf>
    <xf numFmtId="10" fontId="4" fillId="0" borderId="139" xfId="3" applyNumberFormat="1" applyFont="1" applyBorder="1" applyAlignment="1">
      <alignment horizontal="right" vertical="center"/>
    </xf>
    <xf numFmtId="164" fontId="4" fillId="3" borderId="140" xfId="2" applyNumberFormat="1" applyFont="1" applyFill="1" applyBorder="1" applyAlignment="1" applyProtection="1">
      <alignment vertical="center"/>
      <protection locked="0"/>
    </xf>
    <xf numFmtId="164" fontId="4" fillId="0" borderId="125" xfId="2" applyNumberFormat="1" applyFont="1" applyBorder="1" applyAlignment="1" applyProtection="1">
      <alignment vertical="center"/>
    </xf>
    <xf numFmtId="0" fontId="4" fillId="0" borderId="65" xfId="0" applyFont="1" applyBorder="1" applyAlignment="1">
      <alignment horizontal="center" vertical="center" wrapText="1"/>
    </xf>
    <xf numFmtId="10" fontId="4" fillId="3" borderId="139" xfId="3" applyNumberFormat="1" applyFont="1" applyFill="1" applyBorder="1" applyAlignment="1">
      <alignment vertical="center"/>
    </xf>
    <xf numFmtId="10" fontId="4" fillId="0" borderId="140" xfId="3" applyNumberFormat="1" applyFont="1" applyFill="1" applyBorder="1" applyAlignment="1">
      <alignment horizontal="right" vertical="center"/>
    </xf>
    <xf numFmtId="10" fontId="4" fillId="0" borderId="140" xfId="3" applyNumberFormat="1" applyFont="1" applyBorder="1" applyAlignment="1">
      <alignment horizontal="right" vertical="center"/>
    </xf>
    <xf numFmtId="164" fontId="4" fillId="0" borderId="125" xfId="0" applyNumberFormat="1" applyFont="1" applyBorder="1" applyAlignment="1">
      <alignment vertical="center"/>
    </xf>
    <xf numFmtId="10" fontId="4" fillId="0" borderId="139" xfId="3" applyNumberFormat="1" applyFont="1" applyFill="1" applyBorder="1" applyAlignment="1">
      <alignment horizontal="right" vertical="center"/>
    </xf>
    <xf numFmtId="9" fontId="4" fillId="3" borderId="140" xfId="3" applyFont="1" applyFill="1" applyBorder="1" applyAlignment="1">
      <alignment horizontal="right" vertical="center"/>
    </xf>
    <xf numFmtId="0" fontId="4" fillId="3" borderId="140" xfId="3" applyNumberFormat="1" applyFont="1" applyFill="1" applyBorder="1" applyAlignment="1">
      <alignment horizontal="right" vertical="center"/>
    </xf>
    <xf numFmtId="166" fontId="4" fillId="0" borderId="140" xfId="3" applyNumberFormat="1" applyFont="1" applyBorder="1" applyAlignment="1">
      <alignment horizontal="right" vertical="center"/>
    </xf>
    <xf numFmtId="166" fontId="4" fillId="2" borderId="140" xfId="3" applyNumberFormat="1" applyFont="1" applyFill="1" applyBorder="1" applyAlignment="1">
      <alignment horizontal="right" vertical="center"/>
    </xf>
    <xf numFmtId="166" fontId="4" fillId="0" borderId="139" xfId="3" applyNumberFormat="1" applyFont="1" applyBorder="1" applyAlignment="1">
      <alignment horizontal="right" vertical="center"/>
    </xf>
    <xf numFmtId="9" fontId="4" fillId="2" borderId="140" xfId="3" applyFont="1" applyFill="1" applyBorder="1" applyAlignment="1">
      <alignment horizontal="right" vertical="center"/>
    </xf>
    <xf numFmtId="10" fontId="4" fillId="2" borderId="140" xfId="3" applyNumberFormat="1" applyFont="1" applyFill="1" applyBorder="1" applyAlignment="1">
      <alignment horizontal="right" vertical="center"/>
    </xf>
    <xf numFmtId="166" fontId="4" fillId="2" borderId="140" xfId="0" applyNumberFormat="1" applyFont="1" applyFill="1" applyBorder="1" applyAlignment="1">
      <alignment horizontal="right" vertical="center"/>
    </xf>
    <xf numFmtId="166" fontId="4" fillId="0" borderId="139" xfId="0" applyNumberFormat="1" applyFont="1" applyBorder="1" applyAlignment="1">
      <alignment horizontal="right" vertical="center"/>
    </xf>
    <xf numFmtId="5" fontId="4" fillId="0" borderId="140" xfId="4" applyNumberFormat="1" applyFont="1" applyBorder="1" applyAlignment="1">
      <alignment horizontal="center"/>
    </xf>
    <xf numFmtId="0" fontId="4" fillId="0" borderId="140" xfId="4" applyFont="1" applyBorder="1" applyAlignment="1">
      <alignment horizontal="center"/>
    </xf>
    <xf numFmtId="165" fontId="4" fillId="2" borderId="140" xfId="2408" applyNumberFormat="1" applyFont="1" applyFill="1" applyBorder="1" applyAlignment="1" applyProtection="1">
      <alignment horizontal="right" vertical="center"/>
      <protection locked="0"/>
    </xf>
    <xf numFmtId="164" fontId="4" fillId="0" borderId="123" xfId="21" applyNumberFormat="1" applyFont="1" applyFill="1" applyBorder="1" applyAlignment="1" applyProtection="1">
      <alignment horizontal="right" vertical="center"/>
    </xf>
    <xf numFmtId="164" fontId="4" fillId="0" borderId="123" xfId="21" applyNumberFormat="1" applyFont="1" applyFill="1" applyBorder="1" applyAlignment="1" applyProtection="1">
      <alignment horizontal="center" vertical="center"/>
    </xf>
    <xf numFmtId="165" fontId="5" fillId="111" borderId="140" xfId="2408" applyNumberFormat="1" applyFont="1" applyFill="1" applyBorder="1" applyAlignment="1" applyProtection="1">
      <alignment horizontal="center" vertical="center"/>
    </xf>
    <xf numFmtId="164" fontId="4" fillId="0" borderId="139" xfId="21" applyNumberFormat="1" applyFont="1" applyFill="1" applyBorder="1" applyAlignment="1" applyProtection="1">
      <alignment horizontal="right" vertical="center"/>
    </xf>
    <xf numFmtId="164" fontId="5" fillId="0" borderId="123" xfId="21" applyNumberFormat="1" applyFont="1" applyFill="1" applyBorder="1" applyAlignment="1" applyProtection="1">
      <alignment horizontal="right" vertical="center"/>
    </xf>
    <xf numFmtId="165" fontId="4" fillId="2" borderId="140" xfId="2408" applyNumberFormat="1" applyFont="1" applyFill="1" applyBorder="1" applyAlignment="1" applyProtection="1">
      <alignment horizontal="right" vertical="center"/>
    </xf>
    <xf numFmtId="164" fontId="4" fillId="111" borderId="139" xfId="21" applyNumberFormat="1" applyFont="1" applyFill="1" applyBorder="1" applyAlignment="1" applyProtection="1">
      <alignment horizontal="right" vertical="center"/>
    </xf>
    <xf numFmtId="165" fontId="4" fillId="0" borderId="140" xfId="2408" applyNumberFormat="1" applyFont="1" applyFill="1" applyBorder="1" applyAlignment="1" applyProtection="1">
      <alignment horizontal="right" vertical="center"/>
    </xf>
    <xf numFmtId="164" fontId="4" fillId="0" borderId="125" xfId="21" applyNumberFormat="1" applyFont="1" applyFill="1" applyBorder="1" applyAlignment="1" applyProtection="1">
      <alignment horizontal="right" vertical="center"/>
    </xf>
    <xf numFmtId="6" fontId="5" fillId="0" borderId="0" xfId="4" quotePrefix="1" applyNumberFormat="1" applyFont="1" applyAlignment="1">
      <alignment horizontal="center"/>
    </xf>
    <xf numFmtId="164" fontId="5" fillId="0" borderId="47" xfId="48" applyNumberFormat="1" applyFont="1" applyBorder="1" applyAlignment="1">
      <alignment horizontal="right" vertical="center"/>
    </xf>
    <xf numFmtId="164" fontId="5" fillId="0" borderId="3" xfId="48" applyNumberFormat="1" applyFont="1" applyBorder="1" applyAlignment="1">
      <alignment horizontal="right" vertical="center"/>
    </xf>
    <xf numFmtId="165" fontId="4" fillId="0" borderId="83" xfId="1" applyNumberFormat="1" applyFont="1" applyBorder="1" applyAlignment="1">
      <alignment horizontal="right" vertical="center"/>
    </xf>
    <xf numFmtId="167" fontId="4" fillId="0" borderId="0" xfId="1" applyNumberFormat="1" applyFont="1" applyFill="1" applyBorder="1"/>
    <xf numFmtId="41" fontId="5" fillId="0" borderId="0" xfId="21" applyNumberFormat="1" applyFont="1" applyFill="1" applyBorder="1" applyAlignment="1">
      <alignment horizontal="center"/>
    </xf>
    <xf numFmtId="167" fontId="4" fillId="0" borderId="88" xfId="1" applyNumberFormat="1" applyFont="1" applyFill="1" applyBorder="1"/>
    <xf numFmtId="165" fontId="27" fillId="0" borderId="140" xfId="1" applyNumberFormat="1" applyFont="1" applyBorder="1"/>
    <xf numFmtId="164" fontId="4" fillId="0" borderId="0" xfId="0" applyNumberFormat="1" applyFont="1" applyAlignment="1">
      <alignment horizontal="center"/>
    </xf>
    <xf numFmtId="37" fontId="4" fillId="0" borderId="0" xfId="2" applyNumberFormat="1" applyFont="1" applyFill="1" applyBorder="1"/>
    <xf numFmtId="164" fontId="4" fillId="0" borderId="0" xfId="1" applyNumberFormat="1" applyFont="1" applyFill="1" applyBorder="1"/>
    <xf numFmtId="37" fontId="4" fillId="0" borderId="0" xfId="1" applyNumberFormat="1" applyFont="1" applyFill="1" applyBorder="1"/>
    <xf numFmtId="165" fontId="165" fillId="0" borderId="0" xfId="0" applyNumberFormat="1" applyFont="1"/>
    <xf numFmtId="43" fontId="4" fillId="0" borderId="0" xfId="1" applyFont="1" applyFill="1" applyBorder="1"/>
    <xf numFmtId="168" fontId="4" fillId="0" borderId="5" xfId="4" applyNumberFormat="1" applyFont="1" applyBorder="1" applyAlignment="1">
      <alignment horizontal="center"/>
    </xf>
    <xf numFmtId="168" fontId="4" fillId="0" borderId="5" xfId="4" applyNumberFormat="1" applyFont="1" applyBorder="1" applyAlignment="1">
      <alignment horizontal="center" vertical="top"/>
    </xf>
    <xf numFmtId="37" fontId="4" fillId="0" borderId="5" xfId="4" applyNumberFormat="1" applyFont="1" applyBorder="1" applyAlignment="1">
      <alignment horizontal="center" wrapText="1"/>
    </xf>
    <xf numFmtId="164" fontId="165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/>
    <xf numFmtId="165" fontId="4" fillId="0" borderId="140" xfId="0" applyNumberFormat="1" applyFont="1" applyBorder="1"/>
    <xf numFmtId="43" fontId="4" fillId="0" borderId="0" xfId="1" applyFont="1" applyFill="1" applyBorder="1" applyAlignment="1">
      <alignment vertical="top"/>
    </xf>
    <xf numFmtId="165" fontId="4" fillId="0" borderId="140" xfId="0" applyNumberFormat="1" applyFont="1" applyBorder="1" applyAlignment="1">
      <alignment horizontal="center"/>
    </xf>
    <xf numFmtId="0" fontId="2" fillId="0" borderId="0" xfId="57"/>
    <xf numFmtId="0" fontId="168" fillId="0" borderId="0" xfId="57" applyFont="1" applyAlignment="1">
      <alignment horizontal="centerContinuous" vertical="center"/>
    </xf>
    <xf numFmtId="0" fontId="168" fillId="0" borderId="0" xfId="57" applyFont="1" applyAlignment="1">
      <alignment horizontal="centerContinuous" vertical="justify"/>
    </xf>
    <xf numFmtId="0" fontId="29" fillId="0" borderId="0" xfId="57" applyFont="1" applyAlignment="1">
      <alignment horizontal="centerContinuous" vertical="justify"/>
    </xf>
    <xf numFmtId="0" fontId="168" fillId="0" borderId="0" xfId="57" applyFont="1" applyAlignment="1">
      <alignment horizontal="centerContinuous"/>
    </xf>
    <xf numFmtId="0" fontId="13" fillId="0" borderId="0" xfId="0" applyFont="1"/>
    <xf numFmtId="0" fontId="119" fillId="0" borderId="0" xfId="57" quotePrefix="1" applyFont="1" applyAlignment="1">
      <alignment horizontal="center"/>
    </xf>
    <xf numFmtId="0" fontId="119" fillId="0" borderId="0" xfId="57" applyFont="1"/>
    <xf numFmtId="0" fontId="4" fillId="0" borderId="140" xfId="0" applyFont="1" applyBorder="1" applyAlignment="1">
      <alignment horizontal="center"/>
    </xf>
    <xf numFmtId="0" fontId="27" fillId="0" borderId="0" xfId="57" applyFont="1" applyAlignment="1">
      <alignment wrapText="1"/>
    </xf>
    <xf numFmtId="0" fontId="7" fillId="0" borderId="0" xfId="57" applyFont="1" applyAlignment="1">
      <alignment horizontal="center"/>
    </xf>
    <xf numFmtId="164" fontId="27" fillId="0" borderId="0" xfId="9" applyNumberFormat="1" applyFont="1"/>
    <xf numFmtId="165" fontId="27" fillId="0" borderId="0" xfId="1497" applyNumberFormat="1" applyFont="1"/>
    <xf numFmtId="165" fontId="27" fillId="0" borderId="0" xfId="1497" applyNumberFormat="1" applyFont="1" applyBorder="1"/>
    <xf numFmtId="0" fontId="29" fillId="0" borderId="0" xfId="57" applyFont="1" applyAlignment="1">
      <alignment horizontal="left"/>
    </xf>
    <xf numFmtId="175" fontId="29" fillId="0" borderId="139" xfId="2" applyNumberFormat="1" applyFont="1" applyBorder="1"/>
    <xf numFmtId="0" fontId="27" fillId="0" borderId="0" xfId="57" applyFont="1" applyAlignment="1">
      <alignment horizontal="left"/>
    </xf>
    <xf numFmtId="43" fontId="27" fillId="0" borderId="0" xfId="57" applyNumberFormat="1" applyFont="1"/>
    <xf numFmtId="0" fontId="170" fillId="0" borderId="0" xfId="57" applyFont="1" applyAlignment="1">
      <alignment horizontal="center"/>
    </xf>
    <xf numFmtId="0" fontId="4" fillId="0" borderId="0" xfId="57" applyFont="1"/>
    <xf numFmtId="0" fontId="4" fillId="0" borderId="0" xfId="6107" applyFont="1" applyAlignment="1">
      <alignment horizontal="center" vertical="center"/>
    </xf>
    <xf numFmtId="0" fontId="171" fillId="0" borderId="7" xfId="0" applyFont="1" applyBorder="1" applyAlignment="1">
      <alignment horizontal="center"/>
    </xf>
    <xf numFmtId="0" fontId="0" fillId="0" borderId="7" xfId="0" applyBorder="1"/>
    <xf numFmtId="0" fontId="5" fillId="0" borderId="146" xfId="4" applyFont="1" applyBorder="1" applyAlignment="1">
      <alignment horizontal="center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2" fillId="0" borderId="0" xfId="0" applyFont="1" applyAlignment="1">
      <alignment horizontal="center"/>
    </xf>
    <xf numFmtId="0" fontId="5" fillId="0" borderId="87" xfId="4" applyFont="1" applyBorder="1" applyAlignment="1">
      <alignment horizontal="center"/>
    </xf>
    <xf numFmtId="0" fontId="5" fillId="0" borderId="140" xfId="4" quotePrefix="1" applyFont="1" applyBorder="1" applyAlignment="1">
      <alignment horizontal="center"/>
    </xf>
    <xf numFmtId="10" fontId="5" fillId="0" borderId="87" xfId="61" applyNumberFormat="1" applyFont="1" applyBorder="1" applyAlignment="1">
      <alignment horizontal="center"/>
    </xf>
    <xf numFmtId="10" fontId="5" fillId="0" borderId="0" xfId="61" applyNumberFormat="1" applyFont="1" applyFill="1" applyBorder="1" applyAlignment="1">
      <alignment horizontal="center"/>
    </xf>
    <xf numFmtId="164" fontId="4" fillId="0" borderId="0" xfId="48" applyNumberFormat="1" applyFont="1" applyFill="1" applyBorder="1" applyAlignment="1">
      <alignment horizontal="right" vertical="center"/>
    </xf>
    <xf numFmtId="164" fontId="4" fillId="0" borderId="0" xfId="4" applyNumberFormat="1" applyFont="1" applyAlignment="1">
      <alignment horizontal="right" vertical="center"/>
    </xf>
    <xf numFmtId="0" fontId="173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3" fontId="5" fillId="0" borderId="0" xfId="4" applyNumberFormat="1" applyFont="1" applyAlignment="1">
      <alignment horizontal="center"/>
    </xf>
    <xf numFmtId="165" fontId="4" fillId="0" borderId="0" xfId="1" applyNumberFormat="1" applyFont="1" applyFill="1" applyBorder="1" applyAlignment="1">
      <alignment horizontal="right" vertical="center"/>
    </xf>
    <xf numFmtId="41" fontId="5" fillId="0" borderId="0" xfId="21" applyNumberFormat="1" applyFont="1" applyBorder="1" applyAlignment="1">
      <alignment horizontal="left"/>
    </xf>
    <xf numFmtId="41" fontId="5" fillId="0" borderId="0" xfId="2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right" vertical="center"/>
    </xf>
    <xf numFmtId="164" fontId="4" fillId="0" borderId="87" xfId="4" applyNumberFormat="1" applyFont="1" applyBorder="1" applyAlignment="1">
      <alignment vertical="center"/>
    </xf>
    <xf numFmtId="164" fontId="4" fillId="0" borderId="0" xfId="1040" applyNumberFormat="1" applyFont="1" applyFill="1" applyBorder="1" applyAlignment="1">
      <alignment vertical="center"/>
    </xf>
    <xf numFmtId="175" fontId="5" fillId="0" borderId="87" xfId="4" applyNumberFormat="1" applyFont="1" applyBorder="1" applyAlignment="1">
      <alignment vertical="center"/>
    </xf>
    <xf numFmtId="175" fontId="5" fillId="0" borderId="0" xfId="4" applyNumberFormat="1" applyFont="1" applyAlignment="1">
      <alignment vertical="center"/>
    </xf>
    <xf numFmtId="164" fontId="5" fillId="0" borderId="121" xfId="48" applyNumberFormat="1" applyFont="1" applyBorder="1" applyAlignment="1">
      <alignment horizontal="right" vertical="center"/>
    </xf>
    <xf numFmtId="164" fontId="4" fillId="0" borderId="139" xfId="48" applyNumberFormat="1" applyFont="1" applyBorder="1" applyAlignment="1">
      <alignment horizontal="right" vertical="center"/>
    </xf>
    <xf numFmtId="164" fontId="5" fillId="0" borderId="139" xfId="48" applyNumberFormat="1" applyFont="1" applyBorder="1" applyAlignment="1">
      <alignment horizontal="right" vertical="center"/>
    </xf>
    <xf numFmtId="0" fontId="5" fillId="0" borderId="7" xfId="4" applyFont="1" applyBorder="1"/>
    <xf numFmtId="44" fontId="5" fillId="0" borderId="7" xfId="4" applyNumberFormat="1" applyFont="1" applyBorder="1"/>
    <xf numFmtId="0" fontId="5" fillId="0" borderId="119" xfId="4" applyFont="1" applyBorder="1"/>
    <xf numFmtId="0" fontId="5" fillId="0" borderId="147" xfId="4" applyFont="1" applyBorder="1" applyAlignment="1">
      <alignment horizontal="center"/>
    </xf>
    <xf numFmtId="175" fontId="4" fillId="0" borderId="87" xfId="48" applyNumberFormat="1" applyFont="1" applyFill="1" applyBorder="1" applyAlignment="1">
      <alignment horizontal="right"/>
    </xf>
    <xf numFmtId="175" fontId="4" fillId="0" borderId="0" xfId="48" applyNumberFormat="1" applyFont="1" applyFill="1" applyBorder="1" applyAlignment="1">
      <alignment horizontal="right"/>
    </xf>
    <xf numFmtId="175" fontId="4" fillId="0" borderId="87" xfId="4" applyNumberFormat="1" applyFont="1" applyBorder="1" applyAlignment="1">
      <alignment horizontal="right"/>
    </xf>
    <xf numFmtId="175" fontId="4" fillId="0" borderId="0" xfId="4" applyNumberFormat="1" applyFont="1" applyAlignment="1">
      <alignment horizontal="right"/>
    </xf>
    <xf numFmtId="167" fontId="5" fillId="0" borderId="87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43" fontId="4" fillId="0" borderId="0" xfId="4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right"/>
    </xf>
    <xf numFmtId="41" fontId="5" fillId="0" borderId="0" xfId="21" applyNumberFormat="1" applyFont="1" applyBorder="1" applyAlignment="1">
      <alignment horizontal="center"/>
    </xf>
    <xf numFmtId="175" fontId="4" fillId="0" borderId="87" xfId="4" applyNumberFormat="1" applyFont="1" applyBorder="1"/>
    <xf numFmtId="175" fontId="4" fillId="0" borderId="0" xfId="4" applyNumberFormat="1" applyFont="1"/>
    <xf numFmtId="167" fontId="4" fillId="0" borderId="97" xfId="1" applyNumberFormat="1" applyFont="1" applyFill="1" applyBorder="1"/>
    <xf numFmtId="167" fontId="4" fillId="0" borderId="140" xfId="1" applyNumberFormat="1" applyFont="1" applyFill="1" applyBorder="1"/>
    <xf numFmtId="167" fontId="4" fillId="0" borderId="140" xfId="1" applyNumberFormat="1" applyFont="1" applyFill="1" applyBorder="1" applyAlignment="1">
      <alignment horizontal="right"/>
    </xf>
    <xf numFmtId="175" fontId="5" fillId="0" borderId="87" xfId="4" applyNumberFormat="1" applyFont="1" applyBorder="1"/>
    <xf numFmtId="175" fontId="5" fillId="0" borderId="0" xfId="4" applyNumberFormat="1" applyFont="1"/>
    <xf numFmtId="175" fontId="4" fillId="0" borderId="139" xfId="48" applyNumberFormat="1" applyFont="1" applyBorder="1" applyAlignment="1">
      <alignment horizontal="right"/>
    </xf>
    <xf numFmtId="175" fontId="5" fillId="0" borderId="139" xfId="48" applyNumberFormat="1" applyFont="1" applyBorder="1" applyAlignment="1">
      <alignment horizontal="right"/>
    </xf>
    <xf numFmtId="175" fontId="27" fillId="0" borderId="0" xfId="0" applyNumberFormat="1" applyFont="1"/>
    <xf numFmtId="175" fontId="5" fillId="0" borderId="87" xfId="22" applyNumberFormat="1" applyFont="1" applyBorder="1"/>
    <xf numFmtId="175" fontId="5" fillId="0" borderId="0" xfId="22" applyNumberFormat="1" applyFont="1" applyFill="1" applyBorder="1"/>
    <xf numFmtId="41" fontId="5" fillId="0" borderId="0" xfId="21" applyNumberFormat="1" applyFont="1" applyFill="1" applyBorder="1"/>
    <xf numFmtId="165" fontId="4" fillId="0" borderId="0" xfId="2030" applyNumberFormat="1" applyFont="1" applyFill="1" applyBorder="1"/>
    <xf numFmtId="165" fontId="4" fillId="0" borderId="140" xfId="2030" applyNumberFormat="1" applyFont="1" applyFill="1" applyBorder="1"/>
    <xf numFmtId="165" fontId="5" fillId="0" borderId="0" xfId="22" applyNumberFormat="1" applyFont="1" applyFill="1" applyBorder="1"/>
    <xf numFmtId="164" fontId="5" fillId="0" borderId="121" xfId="48" applyNumberFormat="1" applyFont="1" applyBorder="1" applyAlignment="1">
      <alignment horizontal="right"/>
    </xf>
    <xf numFmtId="164" fontId="4" fillId="0" borderId="139" xfId="48" applyNumberFormat="1" applyFont="1" applyBorder="1" applyAlignment="1">
      <alignment horizontal="right"/>
    </xf>
    <xf numFmtId="164" fontId="5" fillId="0" borderId="139" xfId="0" applyNumberFormat="1" applyFont="1" applyBorder="1" applyAlignment="1">
      <alignment horizontal="center"/>
    </xf>
    <xf numFmtId="165" fontId="5" fillId="0" borderId="98" xfId="22" applyNumberFormat="1" applyFont="1" applyBorder="1"/>
    <xf numFmtId="165" fontId="5" fillId="0" borderId="7" xfId="22" applyNumberFormat="1" applyFont="1" applyFill="1" applyBorder="1"/>
    <xf numFmtId="0" fontId="5" fillId="0" borderId="7" xfId="4" applyFont="1" applyBorder="1" applyAlignment="1">
      <alignment horizontal="center"/>
    </xf>
    <xf numFmtId="164" fontId="5" fillId="0" borderId="87" xfId="48" applyNumberFormat="1" applyFont="1" applyBorder="1" applyAlignment="1">
      <alignment horizontal="right" vertical="center"/>
    </xf>
    <xf numFmtId="164" fontId="5" fillId="0" borderId="0" xfId="48" applyNumberFormat="1" applyFont="1" applyBorder="1" applyAlignment="1">
      <alignment horizontal="right" vertical="center"/>
    </xf>
    <xf numFmtId="165" fontId="4" fillId="0" borderId="97" xfId="1" applyNumberFormat="1" applyFont="1" applyBorder="1" applyAlignment="1">
      <alignment horizontal="right" vertical="center"/>
    </xf>
    <xf numFmtId="167" fontId="4" fillId="0" borderId="87" xfId="1" applyNumberFormat="1" applyFont="1" applyFill="1" applyBorder="1"/>
    <xf numFmtId="164" fontId="4" fillId="0" borderId="140" xfId="48" applyNumberFormat="1" applyFont="1" applyBorder="1" applyAlignment="1">
      <alignment horizontal="right" vertical="center"/>
    </xf>
    <xf numFmtId="164" fontId="5" fillId="0" borderId="0" xfId="48" applyNumberFormat="1" applyFont="1" applyFill="1" applyBorder="1" applyAlignment="1">
      <alignment horizontal="right" vertical="center"/>
    </xf>
    <xf numFmtId="175" fontId="5" fillId="0" borderId="87" xfId="22" applyNumberFormat="1" applyFont="1" applyFill="1" applyBorder="1"/>
    <xf numFmtId="165" fontId="4" fillId="0" borderId="87" xfId="2030" applyNumberFormat="1" applyFont="1" applyFill="1" applyBorder="1"/>
    <xf numFmtId="165" fontId="5" fillId="0" borderId="98" xfId="22" applyNumberFormat="1" applyFont="1" applyFill="1" applyBorder="1"/>
    <xf numFmtId="0" fontId="5" fillId="0" borderId="119" xfId="4" applyFont="1" applyBorder="1" applyAlignment="1">
      <alignment horizontal="center"/>
    </xf>
    <xf numFmtId="0" fontId="5" fillId="0" borderId="148" xfId="4" applyFont="1" applyBorder="1" applyAlignment="1">
      <alignment horizontal="center"/>
    </xf>
    <xf numFmtId="0" fontId="5" fillId="0" borderId="112" xfId="4" applyFont="1" applyBorder="1" applyAlignment="1">
      <alignment horizontal="center"/>
    </xf>
    <xf numFmtId="0" fontId="5" fillId="0" borderId="149" xfId="4" applyFont="1" applyBorder="1"/>
    <xf numFmtId="0" fontId="5" fillId="0" borderId="111" xfId="4" applyFont="1" applyBorder="1" applyAlignment="1">
      <alignment horizontal="left"/>
    </xf>
    <xf numFmtId="41" fontId="4" fillId="0" borderId="6" xfId="21" applyNumberFormat="1" applyFont="1" applyBorder="1" applyAlignment="1">
      <alignment horizontal="center"/>
    </xf>
    <xf numFmtId="0" fontId="5" fillId="0" borderId="111" xfId="4" applyFont="1" applyBorder="1"/>
    <xf numFmtId="43" fontId="5" fillId="0" borderId="6" xfId="4" applyNumberFormat="1" applyFont="1" applyBorder="1" applyAlignment="1">
      <alignment horizontal="center"/>
    </xf>
    <xf numFmtId="0" fontId="5" fillId="0" borderId="5" xfId="4" applyFont="1" applyBorder="1" applyAlignment="1">
      <alignment horizontal="left"/>
    </xf>
    <xf numFmtId="41" fontId="5" fillId="0" borderId="6" xfId="21" applyNumberFormat="1" applyFont="1" applyBorder="1" applyAlignment="1">
      <alignment horizontal="left"/>
    </xf>
    <xf numFmtId="41" fontId="5" fillId="0" borderId="6" xfId="21" applyNumberFormat="1" applyFont="1" applyFill="1" applyBorder="1" applyAlignment="1">
      <alignment horizontal="left"/>
    </xf>
    <xf numFmtId="0" fontId="4" fillId="0" borderId="111" xfId="4" applyFont="1" applyBorder="1" applyAlignment="1">
      <alignment horizontal="left"/>
    </xf>
    <xf numFmtId="41" fontId="4" fillId="0" borderId="6" xfId="21" applyNumberFormat="1" applyFont="1" applyFill="1" applyBorder="1" applyAlignment="1">
      <alignment horizontal="center"/>
    </xf>
    <xf numFmtId="0" fontId="5" fillId="0" borderId="5" xfId="4" applyFont="1" applyBorder="1"/>
    <xf numFmtId="0" fontId="27" fillId="0" borderId="6" xfId="57" applyFont="1" applyBorder="1" applyAlignment="1">
      <alignment horizontal="center"/>
    </xf>
    <xf numFmtId="0" fontId="4" fillId="0" borderId="111" xfId="4" applyFont="1" applyBorder="1"/>
    <xf numFmtId="0" fontId="5" fillId="0" borderId="114" xfId="4" applyFont="1" applyBorder="1"/>
    <xf numFmtId="0" fontId="5" fillId="0" borderId="109" xfId="4" applyFont="1" applyBorder="1"/>
    <xf numFmtId="0" fontId="5" fillId="0" borderId="146" xfId="4" applyFont="1" applyBorder="1"/>
    <xf numFmtId="0" fontId="5" fillId="0" borderId="111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43" fontId="4" fillId="0" borderId="6" xfId="4" applyNumberFormat="1" applyFont="1" applyBorder="1" applyAlignment="1">
      <alignment horizontal="center"/>
    </xf>
    <xf numFmtId="41" fontId="5" fillId="0" borderId="6" xfId="21" applyNumberFormat="1" applyFont="1" applyBorder="1" applyAlignment="1">
      <alignment horizontal="center"/>
    </xf>
    <xf numFmtId="41" fontId="5" fillId="0" borderId="6" xfId="21" applyNumberFormat="1" applyFont="1" applyFill="1" applyBorder="1" applyAlignment="1">
      <alignment horizontal="center"/>
    </xf>
    <xf numFmtId="0" fontId="4" fillId="0" borderId="5" xfId="4" applyFont="1" applyBorder="1" applyAlignment="1">
      <alignment horizontal="left"/>
    </xf>
    <xf numFmtId="41" fontId="5" fillId="0" borderId="6" xfId="21" applyNumberFormat="1" applyFont="1" applyFill="1" applyBorder="1"/>
    <xf numFmtId="165" fontId="5" fillId="0" borderId="6" xfId="22" applyNumberFormat="1" applyFont="1" applyFill="1" applyBorder="1"/>
    <xf numFmtId="0" fontId="5" fillId="0" borderId="49" xfId="4" applyFont="1" applyBorder="1"/>
    <xf numFmtId="164" fontId="5" fillId="0" borderId="139" xfId="21" applyNumberFormat="1" applyFont="1" applyBorder="1" applyAlignment="1" applyProtection="1">
      <alignment horizontal="right" vertical="center"/>
      <protection locked="0"/>
    </xf>
    <xf numFmtId="0" fontId="174" fillId="0" borderId="0" xfId="0" applyFont="1" applyAlignment="1">
      <alignment horizontal="center"/>
    </xf>
    <xf numFmtId="164" fontId="5" fillId="0" borderId="0" xfId="2" applyNumberFormat="1" applyFont="1" applyFill="1" applyBorder="1" applyAlignment="1">
      <alignment vertical="center"/>
    </xf>
    <xf numFmtId="0" fontId="5" fillId="0" borderId="137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4" fillId="0" borderId="3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164" fontId="4" fillId="0" borderId="4" xfId="2" applyNumberFormat="1" applyFont="1" applyFill="1" applyBorder="1" applyAlignment="1">
      <alignment vertical="center"/>
    </xf>
    <xf numFmtId="165" fontId="4" fillId="0" borderId="97" xfId="1" applyNumberFormat="1" applyFont="1" applyFill="1" applyBorder="1" applyAlignment="1">
      <alignment vertical="center"/>
    </xf>
    <xf numFmtId="164" fontId="5" fillId="0" borderId="139" xfId="2" applyNumberFormat="1" applyFont="1" applyFill="1" applyBorder="1" applyAlignment="1">
      <alignment vertical="center"/>
    </xf>
    <xf numFmtId="165" fontId="5" fillId="0" borderId="0" xfId="1" applyNumberFormat="1" applyFont="1" applyFill="1" applyBorder="1"/>
    <xf numFmtId="165" fontId="5" fillId="0" borderId="3" xfId="1" applyNumberFormat="1" applyFont="1" applyFill="1" applyBorder="1" applyAlignment="1">
      <alignment vertical="center"/>
    </xf>
    <xf numFmtId="164" fontId="5" fillId="0" borderId="4" xfId="2" applyNumberFormat="1" applyFont="1" applyFill="1" applyBorder="1" applyAlignment="1">
      <alignment vertical="center"/>
    </xf>
    <xf numFmtId="0" fontId="173" fillId="0" borderId="121" xfId="0" applyFont="1" applyBorder="1" applyAlignment="1">
      <alignment horizontal="center"/>
    </xf>
    <xf numFmtId="0" fontId="173" fillId="0" borderId="5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37" fontId="4" fillId="0" borderId="7" xfId="0" applyNumberFormat="1" applyFont="1" applyBorder="1" applyAlignment="1">
      <alignment vertical="center"/>
    </xf>
    <xf numFmtId="37" fontId="5" fillId="0" borderId="147" xfId="0" quotePrefix="1" applyNumberFormat="1" applyFont="1" applyBorder="1" applyAlignment="1">
      <alignment horizontal="center" vertical="center"/>
    </xf>
    <xf numFmtId="37" fontId="5" fillId="0" borderId="0" xfId="12" applyNumberFormat="1" applyFont="1" applyAlignment="1">
      <alignment horizontal="center" vertical="center"/>
    </xf>
    <xf numFmtId="37" fontId="5" fillId="0" borderId="7" xfId="12" applyNumberFormat="1" applyFont="1" applyBorder="1" applyAlignment="1">
      <alignment horizontal="center" vertical="center"/>
    </xf>
    <xf numFmtId="37" fontId="4" fillId="0" borderId="0" xfId="12" applyNumberFormat="1" applyFont="1" applyAlignment="1">
      <alignment horizontal="center" vertical="center"/>
    </xf>
    <xf numFmtId="0" fontId="5" fillId="0" borderId="147" xfId="0" quotePrefix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37" fontId="4" fillId="0" borderId="137" xfId="12" applyNumberFormat="1" applyFont="1" applyBorder="1" applyAlignment="1">
      <alignment horizontal="center" vertical="center"/>
    </xf>
    <xf numFmtId="165" fontId="175" fillId="0" borderId="3" xfId="1" applyNumberFormat="1" applyFont="1" applyFill="1" applyBorder="1"/>
    <xf numFmtId="165" fontId="175" fillId="0" borderId="3" xfId="1" applyNumberFormat="1" applyFont="1" applyFill="1" applyBorder="1" applyAlignment="1">
      <alignment vertical="center"/>
    </xf>
    <xf numFmtId="165" fontId="171" fillId="0" borderId="3" xfId="1" applyNumberFormat="1" applyFont="1" applyFill="1" applyBorder="1" applyAlignment="1">
      <alignment vertical="center"/>
    </xf>
    <xf numFmtId="37" fontId="4" fillId="0" borderId="3" xfId="0" applyNumberFormat="1" applyFont="1" applyBorder="1" applyAlignment="1">
      <alignment vertical="center"/>
    </xf>
    <xf numFmtId="37" fontId="4" fillId="0" borderId="43" xfId="12" applyNumberFormat="1" applyFont="1" applyBorder="1" applyAlignment="1">
      <alignment horizontal="center" vertical="center"/>
    </xf>
    <xf numFmtId="37" fontId="4" fillId="0" borderId="4" xfId="0" applyNumberFormat="1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5" fontId="5" fillId="0" borderId="4" xfId="1" applyNumberFormat="1" applyFont="1" applyFill="1" applyBorder="1" applyAlignment="1">
      <alignment vertical="center"/>
    </xf>
    <xf numFmtId="168" fontId="5" fillId="0" borderId="111" xfId="0" applyNumberFormat="1" applyFont="1" applyBorder="1" applyAlignment="1">
      <alignment horizontal="center" vertical="center"/>
    </xf>
    <xf numFmtId="0" fontId="175" fillId="0" borderId="5" xfId="0" applyFont="1" applyBorder="1" applyAlignment="1">
      <alignment horizontal="center"/>
    </xf>
    <xf numFmtId="165" fontId="5" fillId="3" borderId="140" xfId="1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" xfId="2" applyNumberFormat="1" applyFont="1" applyBorder="1" applyAlignment="1">
      <alignment horizontal="right" vertical="center"/>
    </xf>
    <xf numFmtId="165" fontId="5" fillId="0" borderId="140" xfId="1" applyNumberFormat="1" applyFont="1" applyFill="1" applyBorder="1" applyAlignment="1" applyProtection="1">
      <alignment vertical="center"/>
      <protection locked="0"/>
    </xf>
    <xf numFmtId="164" fontId="5" fillId="0" borderId="139" xfId="2" applyNumberFormat="1" applyFont="1" applyFill="1" applyBorder="1" applyAlignment="1">
      <alignment horizontal="right" vertical="center"/>
    </xf>
    <xf numFmtId="164" fontId="5" fillId="2" borderId="0" xfId="2" applyNumberFormat="1" applyFont="1" applyFill="1" applyAlignment="1">
      <alignment horizontal="right" vertical="center"/>
    </xf>
    <xf numFmtId="165" fontId="5" fillId="111" borderId="0" xfId="1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5" fillId="2" borderId="140" xfId="1" applyNumberFormat="1" applyFont="1" applyFill="1" applyBorder="1" applyAlignment="1" applyProtection="1">
      <alignment horizontal="right" vertical="center"/>
    </xf>
    <xf numFmtId="164" fontId="5" fillId="0" borderId="125" xfId="2" applyNumberFormat="1" applyFont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65" fontId="5" fillId="2" borderId="140" xfId="1" applyNumberFormat="1" applyFont="1" applyFill="1" applyBorder="1" applyAlignment="1">
      <alignment vertical="center"/>
    </xf>
    <xf numFmtId="164" fontId="5" fillId="0" borderId="125" xfId="2" applyNumberFormat="1" applyFont="1" applyBorder="1" applyAlignment="1">
      <alignment vertical="center"/>
    </xf>
    <xf numFmtId="10" fontId="5" fillId="0" borderId="139" xfId="2" applyNumberFormat="1" applyFont="1" applyBorder="1" applyAlignment="1">
      <alignment horizontal="right" vertical="center"/>
    </xf>
    <xf numFmtId="164" fontId="5" fillId="2" borderId="0" xfId="21" applyNumberFormat="1" applyFont="1" applyFill="1" applyAlignment="1" applyProtection="1">
      <alignment vertical="center"/>
      <protection locked="0"/>
    </xf>
    <xf numFmtId="165" fontId="5" fillId="2" borderId="0" xfId="2408" applyNumberFormat="1" applyFont="1" applyFill="1" applyBorder="1" applyAlignment="1" applyProtection="1">
      <alignment horizontal="right" vertical="center"/>
      <protection locked="0"/>
    </xf>
    <xf numFmtId="165" fontId="5" fillId="2" borderId="140" xfId="1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Alignment="1">
      <alignment horizontal="right" vertical="center"/>
    </xf>
    <xf numFmtId="164" fontId="5" fillId="2" borderId="0" xfId="21" applyNumberFormat="1" applyFont="1" applyFill="1" applyBorder="1" applyAlignment="1" applyProtection="1">
      <alignment horizontal="right" vertical="center"/>
      <protection locked="0"/>
    </xf>
    <xf numFmtId="165" fontId="5" fillId="2" borderId="140" xfId="2408" applyNumberFormat="1" applyFont="1" applyFill="1" applyBorder="1" applyAlignment="1" applyProtection="1">
      <alignment horizontal="right" vertical="center"/>
      <protection locked="0"/>
    </xf>
    <xf numFmtId="164" fontId="5" fillId="0" borderId="139" xfId="21" applyNumberFormat="1" applyFont="1" applyFill="1" applyBorder="1" applyAlignment="1" applyProtection="1">
      <alignment horizontal="right" vertical="center"/>
    </xf>
    <xf numFmtId="164" fontId="5" fillId="2" borderId="0" xfId="21" applyNumberFormat="1" applyFont="1" applyFill="1" applyAlignment="1" applyProtection="1">
      <alignment horizontal="right" vertical="center"/>
    </xf>
    <xf numFmtId="165" fontId="5" fillId="2" borderId="0" xfId="2408" applyNumberFormat="1" applyFont="1" applyFill="1" applyAlignment="1" applyProtection="1">
      <alignment horizontal="right" vertical="center"/>
    </xf>
    <xf numFmtId="165" fontId="5" fillId="2" borderId="140" xfId="2408" applyNumberFormat="1" applyFont="1" applyFill="1" applyBorder="1" applyAlignment="1" applyProtection="1">
      <alignment horizontal="right" vertical="center"/>
    </xf>
    <xf numFmtId="164" fontId="5" fillId="0" borderId="0" xfId="21" applyNumberFormat="1" applyFont="1" applyFill="1" applyAlignment="1" applyProtection="1">
      <alignment horizontal="right" vertical="center"/>
    </xf>
    <xf numFmtId="165" fontId="5" fillId="0" borderId="140" xfId="2408" applyNumberFormat="1" applyFont="1" applyFill="1" applyBorder="1" applyAlignment="1" applyProtection="1">
      <alignment horizontal="right" vertical="center"/>
    </xf>
    <xf numFmtId="164" fontId="5" fillId="0" borderId="125" xfId="21" applyNumberFormat="1" applyFont="1" applyFill="1" applyBorder="1" applyAlignment="1" applyProtection="1">
      <alignment horizontal="right" vertical="center"/>
    </xf>
    <xf numFmtId="164" fontId="5" fillId="0" borderId="0" xfId="2" applyNumberFormat="1" applyFont="1" applyFill="1" applyAlignment="1">
      <alignment horizontal="right" vertical="center"/>
    </xf>
    <xf numFmtId="0" fontId="12" fillId="0" borderId="0" xfId="0" quotePrefix="1" applyFont="1" applyAlignment="1">
      <alignment horizontal="center" vertical="center"/>
    </xf>
    <xf numFmtId="0" fontId="5" fillId="0" borderId="140" xfId="55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4" fillId="0" borderId="0" xfId="55" applyFont="1" applyAlignment="1">
      <alignment horizontal="left" vertical="center"/>
    </xf>
    <xf numFmtId="0" fontId="4" fillId="0" borderId="0" xfId="55" applyFont="1" applyAlignment="1">
      <alignment horizontal="center" vertical="center"/>
    </xf>
    <xf numFmtId="10" fontId="4" fillId="3" borderId="0" xfId="3" applyNumberFormat="1" applyFont="1" applyFill="1" applyBorder="1"/>
    <xf numFmtId="165" fontId="4" fillId="0" borderId="0" xfId="1" applyNumberFormat="1" applyFont="1" applyAlignment="1">
      <alignment horizontal="center" vertical="center"/>
    </xf>
    <xf numFmtId="0" fontId="4" fillId="0" borderId="140" xfId="55" applyFont="1" applyBorder="1" applyAlignment="1">
      <alignment horizontal="left" vertical="center"/>
    </xf>
    <xf numFmtId="0" fontId="4" fillId="0" borderId="140" xfId="55" applyFont="1" applyBorder="1" applyAlignment="1">
      <alignment horizontal="center" vertical="center"/>
    </xf>
    <xf numFmtId="10" fontId="4" fillId="3" borderId="140" xfId="3" applyNumberFormat="1" applyFont="1" applyFill="1" applyBorder="1"/>
    <xf numFmtId="1" fontId="4" fillId="0" borderId="0" xfId="55" applyNumberFormat="1" applyFont="1" applyAlignment="1">
      <alignment horizontal="center" vertical="center"/>
    </xf>
    <xf numFmtId="164" fontId="27" fillId="0" borderId="0" xfId="2" applyNumberFormat="1" applyFont="1" applyFill="1" applyAlignment="1">
      <alignment horizontal="right" vertical="center"/>
    </xf>
    <xf numFmtId="10" fontId="4" fillId="3" borderId="1" xfId="3" applyNumberFormat="1" applyFont="1" applyFill="1" applyBorder="1"/>
    <xf numFmtId="165" fontId="27" fillId="0" borderId="0" xfId="1" applyNumberFormat="1" applyFont="1" applyAlignment="1">
      <alignment vertical="center"/>
    </xf>
    <xf numFmtId="165" fontId="27" fillId="0" borderId="0" xfId="1" applyNumberFormat="1" applyFont="1" applyFill="1" applyAlignment="1">
      <alignment horizontal="right" vertical="center"/>
    </xf>
    <xf numFmtId="10" fontId="27" fillId="0" borderId="0" xfId="3" applyNumberFormat="1" applyFont="1" applyAlignment="1">
      <alignment vertical="center"/>
    </xf>
    <xf numFmtId="201" fontId="27" fillId="0" borderId="0" xfId="3" applyNumberFormat="1" applyFont="1" applyAlignment="1">
      <alignment vertical="center"/>
    </xf>
    <xf numFmtId="1" fontId="4" fillId="0" borderId="140" xfId="55" applyNumberFormat="1" applyFont="1" applyBorder="1" applyAlignment="1">
      <alignment horizontal="center" vertical="center"/>
    </xf>
    <xf numFmtId="165" fontId="27" fillId="0" borderId="140" xfId="1" applyNumberFormat="1" applyFont="1" applyFill="1" applyBorder="1" applyAlignment="1">
      <alignment horizontal="right" vertical="center"/>
    </xf>
    <xf numFmtId="165" fontId="27" fillId="0" borderId="140" xfId="1" applyNumberFormat="1" applyFont="1" applyFill="1" applyBorder="1" applyAlignment="1">
      <alignment vertical="center"/>
    </xf>
    <xf numFmtId="203" fontId="27" fillId="0" borderId="0" xfId="2" applyNumberFormat="1" applyFont="1" applyBorder="1" applyAlignment="1">
      <alignment vertical="center"/>
    </xf>
    <xf numFmtId="203" fontId="27" fillId="0" borderId="0" xfId="2" applyNumberFormat="1" applyFont="1" applyAlignment="1">
      <alignment vertical="center"/>
    </xf>
    <xf numFmtId="203" fontId="4" fillId="0" borderId="0" xfId="2" applyNumberFormat="1" applyFont="1" applyFill="1" applyAlignment="1">
      <alignment vertical="center"/>
    </xf>
    <xf numFmtId="204" fontId="27" fillId="0" borderId="0" xfId="0" applyNumberFormat="1" applyFont="1" applyAlignment="1">
      <alignment vertical="center"/>
    </xf>
    <xf numFmtId="204" fontId="4" fillId="0" borderId="0" xfId="0" applyNumberFormat="1" applyFont="1" applyAlignment="1">
      <alignment vertical="center"/>
    </xf>
    <xf numFmtId="0" fontId="10" fillId="0" borderId="0" xfId="3840" quotePrefix="1" applyFont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vertical="center"/>
    </xf>
    <xf numFmtId="164" fontId="5" fillId="2" borderId="0" xfId="2" applyNumberFormat="1" applyFont="1" applyFill="1" applyBorder="1" applyAlignment="1" applyProtection="1">
      <alignment horizontal="right" vertical="center"/>
      <protection locked="0"/>
    </xf>
    <xf numFmtId="164" fontId="5" fillId="2" borderId="140" xfId="2012" applyNumberFormat="1" applyFont="1" applyFill="1" applyBorder="1" applyAlignment="1" applyProtection="1">
      <alignment horizontal="right" vertical="center"/>
      <protection locked="0"/>
    </xf>
    <xf numFmtId="164" fontId="5" fillId="2" borderId="0" xfId="2012" applyNumberFormat="1" applyFont="1" applyFill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51" xfId="2012" applyNumberFormat="1" applyFont="1" applyBorder="1" applyAlignment="1" applyProtection="1">
      <alignment horizontal="right" vertical="center"/>
      <protection locked="0"/>
    </xf>
    <xf numFmtId="164" fontId="5" fillId="2" borderId="0" xfId="21" applyNumberFormat="1" applyFont="1" applyFill="1" applyAlignment="1">
      <alignment horizontal="center" vertical="center"/>
    </xf>
    <xf numFmtId="165" fontId="5" fillId="2" borderId="50" xfId="1" applyNumberFormat="1" applyFont="1" applyFill="1" applyBorder="1" applyAlignment="1">
      <alignment horizontal="center" vertical="center"/>
    </xf>
    <xf numFmtId="164" fontId="5" fillId="0" borderId="0" xfId="48" applyNumberFormat="1" applyFont="1" applyAlignment="1">
      <alignment vertical="center"/>
    </xf>
    <xf numFmtId="164" fontId="5" fillId="2" borderId="0" xfId="2" applyNumberFormat="1" applyFont="1" applyFill="1" applyAlignment="1">
      <alignment vertical="center"/>
    </xf>
    <xf numFmtId="164" fontId="5" fillId="2" borderId="0" xfId="21" applyNumberFormat="1" applyFont="1" applyFill="1" applyBorder="1" applyAlignment="1">
      <alignment vertical="center"/>
    </xf>
    <xf numFmtId="5" fontId="26" fillId="0" borderId="0" xfId="2012" applyNumberFormat="1" applyFont="1" applyAlignment="1" applyProtection="1">
      <alignment horizontal="center" vertical="center"/>
      <protection locked="0"/>
    </xf>
    <xf numFmtId="164" fontId="5" fillId="0" borderId="0" xfId="2012" applyNumberFormat="1" applyFont="1" applyAlignment="1">
      <alignment horizontal="right" vertical="center"/>
    </xf>
    <xf numFmtId="10" fontId="5" fillId="2" borderId="0" xfId="2012" applyNumberFormat="1" applyFont="1" applyFill="1" applyAlignment="1">
      <alignment horizontal="right" vertical="center"/>
    </xf>
    <xf numFmtId="10" fontId="5" fillId="0" borderId="0" xfId="2012" applyNumberFormat="1" applyFont="1" applyAlignment="1">
      <alignment horizontal="right" vertical="center"/>
    </xf>
    <xf numFmtId="10" fontId="5" fillId="0" borderId="139" xfId="2012" quotePrefix="1" applyNumberFormat="1" applyFont="1" applyBorder="1" applyAlignment="1">
      <alignment horizontal="right" vertical="center"/>
    </xf>
    <xf numFmtId="164" fontId="5" fillId="0" borderId="139" xfId="2" applyNumberFormat="1" applyFont="1" applyBorder="1" applyAlignment="1">
      <alignment horizontal="right" vertical="center"/>
    </xf>
    <xf numFmtId="10" fontId="5" fillId="0" borderId="0" xfId="1043" applyNumberFormat="1" applyFont="1" applyBorder="1" applyAlignment="1">
      <alignment horizontal="right" vertical="center"/>
    </xf>
    <xf numFmtId="164" fontId="5" fillId="0" borderId="50" xfId="2012" applyNumberFormat="1" applyFont="1" applyBorder="1" applyAlignment="1" applyProtection="1">
      <alignment horizontal="right" vertical="center"/>
      <protection locked="0"/>
    </xf>
    <xf numFmtId="42" fontId="5" fillId="0" borderId="0" xfId="2012" applyNumberFormat="1" applyFont="1" applyAlignment="1">
      <alignment horizontal="right" vertical="center"/>
    </xf>
    <xf numFmtId="10" fontId="5" fillId="0" borderId="139" xfId="1043" applyNumberFormat="1" applyFont="1" applyFill="1" applyBorder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2" xfId="1" applyNumberFormat="1" applyFont="1" applyFill="1" applyBorder="1" applyAlignment="1" applyProtection="1">
      <alignment horizontal="right" vertical="center"/>
      <protection locked="0"/>
    </xf>
    <xf numFmtId="0" fontId="29" fillId="0" borderId="147" xfId="1604" applyFont="1" applyBorder="1"/>
    <xf numFmtId="164" fontId="29" fillId="0" borderId="0" xfId="45" applyNumberFormat="1" applyFont="1" applyBorder="1" applyAlignment="1">
      <alignment vertical="center"/>
    </xf>
    <xf numFmtId="43" fontId="27" fillId="0" borderId="0" xfId="1" applyFont="1" applyBorder="1" applyAlignment="1">
      <alignment vertical="center"/>
    </xf>
    <xf numFmtId="164" fontId="29" fillId="0" borderId="0" xfId="1604" applyNumberFormat="1" applyFont="1" applyAlignment="1">
      <alignment vertical="center"/>
    </xf>
    <xf numFmtId="164" fontId="29" fillId="0" borderId="0" xfId="1604" applyNumberFormat="1" applyFont="1"/>
    <xf numFmtId="164" fontId="29" fillId="0" borderId="147" xfId="1604" applyNumberFormat="1" applyFont="1" applyBorder="1"/>
    <xf numFmtId="0" fontId="29" fillId="0" borderId="7" xfId="1604" applyFont="1" applyBorder="1"/>
    <xf numFmtId="165" fontId="5" fillId="0" borderId="88" xfId="1" applyNumberFormat="1" applyFont="1" applyFill="1" applyBorder="1" applyAlignment="1" applyProtection="1">
      <alignment horizontal="right" vertical="center"/>
      <protection locked="0"/>
    </xf>
    <xf numFmtId="167" fontId="5" fillId="0" borderId="3" xfId="1" applyNumberFormat="1" applyFont="1" applyFill="1" applyBorder="1" applyAlignment="1">
      <alignment horizontal="right"/>
    </xf>
    <xf numFmtId="164" fontId="5" fillId="0" borderId="47" xfId="48" applyNumberFormat="1" applyFont="1" applyBorder="1" applyAlignment="1">
      <alignment horizontal="right"/>
    </xf>
    <xf numFmtId="165" fontId="5" fillId="0" borderId="140" xfId="1" applyNumberFormat="1" applyFont="1" applyFill="1" applyBorder="1" applyAlignment="1">
      <alignment horizontal="right" vertical="center"/>
    </xf>
    <xf numFmtId="164" fontId="5" fillId="2" borderId="0" xfId="21" applyNumberFormat="1" applyFont="1" applyFill="1" applyBorder="1" applyAlignment="1" applyProtection="1">
      <alignment horizontal="right" vertical="center"/>
    </xf>
    <xf numFmtId="164" fontId="4" fillId="0" borderId="3" xfId="48" applyNumberFormat="1" applyFont="1" applyFill="1" applyBorder="1" applyAlignment="1">
      <alignment horizontal="right" vertical="center"/>
    </xf>
    <xf numFmtId="164" fontId="4" fillId="0" borderId="3" xfId="4" applyNumberFormat="1" applyFont="1" applyBorder="1" applyAlignment="1">
      <alignment horizontal="right" vertical="center"/>
    </xf>
    <xf numFmtId="165" fontId="4" fillId="0" borderId="88" xfId="1" applyNumberFormat="1" applyFont="1" applyFill="1" applyBorder="1" applyAlignment="1">
      <alignment horizontal="right" vertical="center"/>
    </xf>
    <xf numFmtId="164" fontId="4" fillId="0" borderId="3" xfId="4" applyNumberFormat="1" applyFont="1" applyBorder="1" applyAlignment="1">
      <alignment vertical="center"/>
    </xf>
    <xf numFmtId="164" fontId="4" fillId="0" borderId="88" xfId="1040" applyNumberFormat="1" applyFont="1" applyFill="1" applyBorder="1" applyAlignment="1">
      <alignment vertical="center"/>
    </xf>
    <xf numFmtId="164" fontId="4" fillId="0" borderId="88" xfId="4" applyNumberFormat="1" applyFont="1" applyBorder="1" applyAlignment="1">
      <alignment vertical="center"/>
    </xf>
    <xf numFmtId="164" fontId="4" fillId="0" borderId="87" xfId="48" applyNumberFormat="1" applyFont="1" applyFill="1" applyBorder="1" applyAlignment="1">
      <alignment horizontal="right" vertical="center"/>
    </xf>
    <xf numFmtId="164" fontId="4" fillId="0" borderId="87" xfId="4" applyNumberFormat="1" applyFont="1" applyBorder="1" applyAlignment="1">
      <alignment horizontal="right" vertical="center"/>
    </xf>
    <xf numFmtId="165" fontId="5" fillId="0" borderId="87" xfId="1" applyNumberFormat="1" applyFont="1" applyFill="1" applyBorder="1" applyAlignment="1">
      <alignment horizontal="right" vertical="center"/>
    </xf>
    <xf numFmtId="165" fontId="4" fillId="0" borderId="87" xfId="1" applyNumberFormat="1" applyFont="1" applyFill="1" applyBorder="1" applyAlignment="1">
      <alignment horizontal="right" vertical="center"/>
    </xf>
    <xf numFmtId="164" fontId="4" fillId="0" borderId="87" xfId="1040" applyNumberFormat="1" applyFont="1" applyFill="1" applyBorder="1" applyAlignment="1">
      <alignment vertical="center"/>
    </xf>
    <xf numFmtId="165" fontId="4" fillId="0" borderId="97" xfId="2030" applyNumberFormat="1" applyFont="1" applyFill="1" applyBorder="1"/>
    <xf numFmtId="165" fontId="5" fillId="0" borderId="3" xfId="1" applyNumberFormat="1" applyFont="1" applyFill="1" applyBorder="1" applyAlignment="1">
      <alignment horizontal="right" vertical="center"/>
    </xf>
    <xf numFmtId="164" fontId="5" fillId="0" borderId="3" xfId="2" applyNumberFormat="1" applyFont="1" applyFill="1" applyBorder="1" applyAlignment="1">
      <alignment horizontal="right" vertical="center"/>
    </xf>
    <xf numFmtId="165" fontId="4" fillId="0" borderId="83" xfId="2030" applyNumberFormat="1" applyFont="1" applyFill="1" applyBorder="1"/>
    <xf numFmtId="164" fontId="5" fillId="0" borderId="83" xfId="21" applyNumberFormat="1" applyFont="1" applyFill="1" applyBorder="1" applyAlignment="1" applyProtection="1">
      <alignment horizontal="right"/>
      <protection locked="0"/>
    </xf>
    <xf numFmtId="166" fontId="5" fillId="0" borderId="139" xfId="3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right" vertical="center"/>
    </xf>
    <xf numFmtId="166" fontId="5" fillId="0" borderId="0" xfId="3" applyNumberFormat="1" applyFont="1" applyFill="1" applyAlignment="1">
      <alignment horizontal="right" vertical="center"/>
    </xf>
    <xf numFmtId="166" fontId="5" fillId="0" borderId="140" xfId="3" applyNumberFormat="1" applyFont="1" applyBorder="1" applyAlignment="1">
      <alignment horizontal="right" vertical="center"/>
    </xf>
    <xf numFmtId="166" fontId="5" fillId="2" borderId="50" xfId="2012" applyNumberFormat="1" applyFont="1" applyFill="1" applyBorder="1" applyAlignment="1">
      <alignment horizontal="right" vertical="center"/>
    </xf>
    <xf numFmtId="166" fontId="5" fillId="2" borderId="0" xfId="6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/>
    </xf>
    <xf numFmtId="37" fontId="7" fillId="0" borderId="0" xfId="0" applyNumberFormat="1" applyFont="1" applyAlignment="1">
      <alignment horizontal="left" vertical="center"/>
    </xf>
    <xf numFmtId="165" fontId="4" fillId="0" borderId="0" xfId="1" applyNumberFormat="1" applyFont="1" applyBorder="1" applyAlignment="1">
      <alignment horizontal="center" vertical="center"/>
    </xf>
    <xf numFmtId="10" fontId="8" fillId="127" borderId="0" xfId="3" applyNumberFormat="1" applyFont="1" applyFill="1" applyBorder="1"/>
    <xf numFmtId="0" fontId="27" fillId="0" borderId="140" xfId="0" applyFont="1" applyBorder="1" applyAlignment="1">
      <alignment vertical="center"/>
    </xf>
    <xf numFmtId="10" fontId="8" fillId="127" borderId="140" xfId="3" applyNumberFormat="1" applyFont="1" applyFill="1" applyBorder="1"/>
    <xf numFmtId="0" fontId="5" fillId="0" borderId="144" xfId="0" quotePrefix="1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37" fontId="4" fillId="0" borderId="144" xfId="12" applyNumberFormat="1" applyFont="1" applyBorder="1" applyAlignment="1">
      <alignment horizontal="center" vertical="center"/>
    </xf>
    <xf numFmtId="165" fontId="5" fillId="0" borderId="88" xfId="1" applyNumberFormat="1" applyFont="1" applyFill="1" applyBorder="1" applyAlignment="1">
      <alignment vertical="center"/>
    </xf>
    <xf numFmtId="164" fontId="5" fillId="0" borderId="121" xfId="2" applyNumberFormat="1" applyFont="1" applyFill="1" applyBorder="1" applyAlignment="1">
      <alignment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173" fillId="0" borderId="3" xfId="0" applyFont="1" applyBorder="1" applyAlignment="1">
      <alignment horizontal="center"/>
    </xf>
    <xf numFmtId="165" fontId="172" fillId="0" borderId="3" xfId="1" applyNumberFormat="1" applyFont="1" applyFill="1" applyBorder="1" applyAlignment="1">
      <alignment vertical="center"/>
    </xf>
    <xf numFmtId="165" fontId="5" fillId="0" borderId="100" xfId="1" applyNumberFormat="1" applyFont="1" applyFill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37" xfId="12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37" fontId="5" fillId="0" borderId="5" xfId="4" applyNumberFormat="1" applyFont="1" applyBorder="1" applyAlignment="1">
      <alignment horizontal="center"/>
    </xf>
    <xf numFmtId="0" fontId="175" fillId="0" borderId="5" xfId="0" applyFont="1" applyBorder="1" applyAlignment="1">
      <alignment horizontal="center" vertical="center"/>
    </xf>
    <xf numFmtId="0" fontId="173" fillId="0" borderId="122" xfId="0" applyFont="1" applyBorder="1" applyAlignment="1">
      <alignment horizontal="center"/>
    </xf>
    <xf numFmtId="168" fontId="4" fillId="0" borderId="0" xfId="4" applyNumberFormat="1" applyFont="1" applyAlignment="1">
      <alignment horizontal="center" vertical="center"/>
    </xf>
    <xf numFmtId="164" fontId="5" fillId="2" borderId="140" xfId="21" applyNumberFormat="1" applyFont="1" applyFill="1" applyBorder="1" applyAlignment="1" applyProtection="1">
      <alignment vertical="center"/>
      <protection locked="0"/>
    </xf>
    <xf numFmtId="164" fontId="4" fillId="2" borderId="140" xfId="21" applyNumberFormat="1" applyFont="1" applyFill="1" applyBorder="1" applyAlignment="1">
      <alignment horizontal="right" vertical="center"/>
    </xf>
    <xf numFmtId="164" fontId="4" fillId="2" borderId="140" xfId="21" applyNumberFormat="1" applyFont="1" applyFill="1" applyBorder="1" applyAlignment="1" applyProtection="1">
      <alignment vertical="center"/>
      <protection locked="0"/>
    </xf>
    <xf numFmtId="165" fontId="176" fillId="0" borderId="0" xfId="22" applyNumberFormat="1" applyFont="1" applyBorder="1" applyAlignment="1">
      <alignment vertical="center"/>
    </xf>
    <xf numFmtId="165" fontId="4" fillId="0" borderId="4" xfId="1" applyNumberFormat="1" applyFont="1" applyFill="1" applyBorder="1" applyAlignment="1">
      <alignment horizontal="right" vertical="center"/>
    </xf>
    <xf numFmtId="164" fontId="4" fillId="0" borderId="4" xfId="1040" applyNumberFormat="1" applyFont="1" applyFill="1" applyBorder="1" applyAlignment="1">
      <alignment vertical="center"/>
    </xf>
    <xf numFmtId="164" fontId="4" fillId="0" borderId="4" xfId="4" applyNumberFormat="1" applyFont="1" applyBorder="1" applyAlignment="1">
      <alignment vertical="center"/>
    </xf>
    <xf numFmtId="164" fontId="4" fillId="0" borderId="2" xfId="4" applyNumberFormat="1" applyFont="1" applyBorder="1" applyAlignment="1">
      <alignment vertical="center"/>
    </xf>
    <xf numFmtId="175" fontId="5" fillId="0" borderId="4" xfId="4" applyNumberFormat="1" applyFont="1" applyBorder="1" applyAlignment="1">
      <alignment vertical="center"/>
    </xf>
    <xf numFmtId="175" fontId="5" fillId="0" borderId="2" xfId="4" applyNumberFormat="1" applyFont="1" applyBorder="1" applyAlignment="1">
      <alignment vertical="center"/>
    </xf>
    <xf numFmtId="175" fontId="4" fillId="0" borderId="4" xfId="4" applyNumberFormat="1" applyFont="1" applyBorder="1"/>
    <xf numFmtId="175" fontId="4" fillId="0" borderId="2" xfId="4" applyNumberFormat="1" applyFont="1" applyBorder="1"/>
    <xf numFmtId="167" fontId="4" fillId="0" borderId="4" xfId="1" applyNumberFormat="1" applyFont="1" applyFill="1" applyBorder="1"/>
    <xf numFmtId="175" fontId="5" fillId="0" borderId="4" xfId="22" applyNumberFormat="1" applyFont="1" applyBorder="1"/>
    <xf numFmtId="175" fontId="5" fillId="0" borderId="2" xfId="22" applyNumberFormat="1" applyFont="1" applyFill="1" applyBorder="1"/>
    <xf numFmtId="165" fontId="4" fillId="0" borderId="2" xfId="2030" applyNumberFormat="1" applyFont="1" applyFill="1" applyBorder="1"/>
    <xf numFmtId="164" fontId="4" fillId="0" borderId="121" xfId="21" applyNumberFormat="1" applyFont="1" applyFill="1" applyBorder="1" applyAlignment="1" applyProtection="1">
      <alignment horizontal="right" vertical="center"/>
      <protection locked="0"/>
    </xf>
    <xf numFmtId="164" fontId="4" fillId="0" borderId="122" xfId="21" applyNumberFormat="1" applyFont="1" applyFill="1" applyBorder="1" applyAlignment="1" applyProtection="1">
      <alignment horizontal="right" vertical="center"/>
      <protection locked="0"/>
    </xf>
    <xf numFmtId="164" fontId="4" fillId="0" borderId="121" xfId="21" applyNumberFormat="1" applyFont="1" applyFill="1" applyBorder="1" applyAlignment="1" applyProtection="1">
      <alignment horizontal="right"/>
      <protection locked="0"/>
    </xf>
    <xf numFmtId="0" fontId="173" fillId="0" borderId="151" xfId="0" applyFont="1" applyBorder="1" applyAlignment="1">
      <alignment horizontal="center"/>
    </xf>
    <xf numFmtId="164" fontId="4" fillId="0" borderId="139" xfId="21" applyNumberFormat="1" applyFont="1" applyFill="1" applyBorder="1" applyAlignment="1" applyProtection="1">
      <alignment horizontal="right"/>
      <protection locked="0"/>
    </xf>
    <xf numFmtId="168" fontId="5" fillId="0" borderId="0" xfId="0" applyNumberFormat="1" applyFont="1" applyAlignment="1">
      <alignment horizontal="center" wrapText="1"/>
    </xf>
    <xf numFmtId="167" fontId="4" fillId="0" borderId="87" xfId="1" applyNumberFormat="1" applyFont="1" applyFill="1" applyBorder="1" applyAlignment="1">
      <alignment horizontal="right"/>
    </xf>
    <xf numFmtId="44" fontId="4" fillId="0" borderId="0" xfId="2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140" xfId="0" applyNumberFormat="1" applyFont="1" applyBorder="1" applyAlignment="1">
      <alignment horizontal="center" vertical="center"/>
    </xf>
    <xf numFmtId="0" fontId="27" fillId="127" borderId="0" xfId="0" applyFont="1" applyFill="1" applyAlignment="1">
      <alignment horizontal="center" vertical="center"/>
    </xf>
    <xf numFmtId="0" fontId="27" fillId="127" borderId="0" xfId="0" applyFont="1" applyFill="1" applyAlignment="1">
      <alignment vertical="center"/>
    </xf>
    <xf numFmtId="0" fontId="27" fillId="0" borderId="6" xfId="0" applyFont="1" applyBorder="1"/>
    <xf numFmtId="43" fontId="4" fillId="0" borderId="0" xfId="0" applyNumberFormat="1" applyFont="1" applyAlignment="1">
      <alignment vertical="center"/>
    </xf>
    <xf numFmtId="164" fontId="4" fillId="2" borderId="0" xfId="2" applyNumberFormat="1" applyFont="1" applyFill="1" applyAlignment="1">
      <alignment horizontal="right" vertical="center"/>
    </xf>
    <xf numFmtId="165" fontId="4" fillId="111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4" fillId="2" borderId="140" xfId="1" applyNumberFormat="1" applyFont="1" applyFill="1" applyBorder="1" applyAlignment="1" applyProtection="1">
      <alignment horizontal="right" vertical="center"/>
    </xf>
    <xf numFmtId="164" fontId="4" fillId="0" borderId="125" xfId="2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140" xfId="1" applyNumberFormat="1" applyFont="1" applyFill="1" applyBorder="1" applyAlignment="1">
      <alignment vertical="center"/>
    </xf>
    <xf numFmtId="164" fontId="4" fillId="0" borderId="125" xfId="2" applyNumberFormat="1" applyFont="1" applyBorder="1" applyAlignment="1">
      <alignment vertical="center"/>
    </xf>
    <xf numFmtId="10" fontId="4" fillId="0" borderId="139" xfId="2" applyNumberFormat="1" applyFont="1" applyBorder="1" applyAlignment="1">
      <alignment horizontal="right" vertical="center"/>
    </xf>
    <xf numFmtId="0" fontId="27" fillId="0" borderId="151" xfId="0" applyFont="1" applyBorder="1"/>
    <xf numFmtId="205" fontId="27" fillId="0" borderId="0" xfId="0" applyNumberFormat="1" applyFont="1"/>
    <xf numFmtId="206" fontId="27" fillId="0" borderId="0" xfId="0" applyNumberFormat="1" applyFont="1"/>
    <xf numFmtId="169" fontId="27" fillId="0" borderId="0" xfId="0" applyNumberFormat="1" applyFont="1"/>
    <xf numFmtId="164" fontId="4" fillId="0" borderId="153" xfId="2" applyNumberFormat="1" applyFont="1" applyBorder="1" applyAlignment="1">
      <alignment vertical="center"/>
    </xf>
    <xf numFmtId="164" fontId="5" fillId="0" borderId="153" xfId="2" applyNumberFormat="1" applyFont="1" applyBorder="1" applyAlignment="1">
      <alignment vertical="center"/>
    </xf>
    <xf numFmtId="164" fontId="4" fillId="0" borderId="0" xfId="2" applyNumberFormat="1" applyFont="1" applyAlignment="1">
      <alignment vertical="center"/>
    </xf>
    <xf numFmtId="164" fontId="5" fillId="0" borderId="2" xfId="21" applyNumberFormat="1" applyFont="1" applyFill="1" applyBorder="1" applyAlignment="1" applyProtection="1">
      <alignment horizontal="right" vertical="center"/>
      <protection locked="0"/>
    </xf>
    <xf numFmtId="164" fontId="5" fillId="0" borderId="3" xfId="21" applyNumberFormat="1" applyFont="1" applyFill="1" applyBorder="1" applyAlignment="1" applyProtection="1">
      <alignment horizontal="right" vertical="center"/>
      <protection locked="0"/>
    </xf>
    <xf numFmtId="164" fontId="29" fillId="0" borderId="0" xfId="2" applyNumberFormat="1" applyFont="1" applyFill="1" applyBorder="1" applyAlignment="1">
      <alignment vertical="center"/>
    </xf>
    <xf numFmtId="44" fontId="5" fillId="0" borderId="139" xfId="2" applyFont="1" applyFill="1" applyBorder="1" applyAlignment="1">
      <alignment vertical="center"/>
    </xf>
    <xf numFmtId="44" fontId="29" fillId="0" borderId="139" xfId="2" applyFont="1" applyFill="1" applyBorder="1" applyAlignment="1">
      <alignment vertical="center"/>
    </xf>
    <xf numFmtId="0" fontId="5" fillId="0" borderId="0" xfId="4" applyFont="1" applyAlignment="1">
      <alignment horizontal="center" vertical="center" wrapText="1"/>
    </xf>
    <xf numFmtId="44" fontId="27" fillId="0" borderId="0" xfId="9" applyFont="1"/>
    <xf numFmtId="43" fontId="27" fillId="0" borderId="140" xfId="1497" applyFont="1" applyBorder="1"/>
    <xf numFmtId="44" fontId="29" fillId="0" borderId="0" xfId="2" applyFont="1" applyBorder="1"/>
    <xf numFmtId="44" fontId="27" fillId="0" borderId="0" xfId="2" applyFont="1" applyAlignment="1">
      <alignment horizontal="center" vertical="center"/>
    </xf>
    <xf numFmtId="44" fontId="27" fillId="0" borderId="0" xfId="2" applyFont="1" applyAlignment="1">
      <alignment horizontal="right" vertical="center"/>
    </xf>
    <xf numFmtId="43" fontId="27" fillId="0" borderId="0" xfId="1" applyFont="1" applyAlignment="1">
      <alignment horizontal="center" vertical="center"/>
    </xf>
    <xf numFmtId="43" fontId="27" fillId="0" borderId="0" xfId="1" applyFont="1" applyAlignment="1">
      <alignment horizontal="right" vertical="center"/>
    </xf>
    <xf numFmtId="43" fontId="27" fillId="0" borderId="140" xfId="1" applyFont="1" applyBorder="1" applyAlignment="1">
      <alignment horizontal="center" vertical="center"/>
    </xf>
    <xf numFmtId="43" fontId="27" fillId="0" borderId="140" xfId="1" applyFont="1" applyBorder="1" applyAlignment="1">
      <alignment horizontal="right" vertical="center"/>
    </xf>
    <xf numFmtId="43" fontId="4" fillId="0" borderId="0" xfId="1" applyFont="1" applyFill="1" applyAlignment="1">
      <alignment horizontal="right" vertical="center"/>
    </xf>
    <xf numFmtId="43" fontId="4" fillId="0" borderId="140" xfId="1" applyFont="1" applyFill="1" applyBorder="1" applyAlignment="1">
      <alignment horizontal="right" vertical="center"/>
    </xf>
    <xf numFmtId="43" fontId="27" fillId="0" borderId="0" xfId="1" applyFont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27" fillId="0" borderId="0" xfId="1" applyFont="1" applyBorder="1" applyAlignment="1">
      <alignment horizontal="right" vertical="center"/>
    </xf>
    <xf numFmtId="43" fontId="5" fillId="0" borderId="140" xfId="1" applyFont="1" applyFill="1" applyBorder="1" applyAlignment="1">
      <alignment horizontal="right" vertical="center"/>
    </xf>
    <xf numFmtId="165" fontId="4" fillId="0" borderId="140" xfId="1" applyNumberFormat="1" applyFont="1" applyFill="1" applyBorder="1" applyAlignment="1" applyProtection="1">
      <alignment vertical="center"/>
      <protection locked="0"/>
    </xf>
    <xf numFmtId="0" fontId="27" fillId="0" borderId="0" xfId="57" quotePrefix="1" applyFont="1"/>
    <xf numFmtId="37" fontId="5" fillId="0" borderId="0" xfId="0" applyNumberFormat="1" applyFont="1"/>
    <xf numFmtId="0" fontId="168" fillId="0" borderId="0" xfId="57" applyFont="1" applyAlignment="1">
      <alignment horizontal="center" vertical="justify"/>
    </xf>
    <xf numFmtId="0" fontId="168" fillId="0" borderId="0" xfId="57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5" fillId="0" borderId="0" xfId="4" applyFont="1" applyAlignment="1">
      <alignment horizontal="center"/>
    </xf>
    <xf numFmtId="6" fontId="5" fillId="0" borderId="0" xfId="4" quotePrefix="1" applyNumberFormat="1" applyFont="1" applyAlignment="1">
      <alignment horizontal="center"/>
    </xf>
    <xf numFmtId="0" fontId="5" fillId="3" borderId="0" xfId="4" applyFont="1" applyFill="1" applyAlignment="1">
      <alignment horizontal="center"/>
    </xf>
    <xf numFmtId="0" fontId="5" fillId="0" borderId="0" xfId="2012" applyFont="1" applyAlignment="1" applyProtection="1">
      <alignment horizontal="center"/>
      <protection locked="0"/>
    </xf>
    <xf numFmtId="0" fontId="5" fillId="0" borderId="0" xfId="2012" applyFont="1" applyAlignment="1">
      <alignment horizontal="center"/>
    </xf>
    <xf numFmtId="2" fontId="5" fillId="2" borderId="0" xfId="2012" applyNumberFormat="1" applyFont="1" applyFill="1" applyAlignment="1">
      <alignment horizontal="center"/>
    </xf>
    <xf numFmtId="49" fontId="5" fillId="0" borderId="0" xfId="4" applyNumberFormat="1" applyFont="1" applyAlignment="1">
      <alignment horizontal="center"/>
    </xf>
    <xf numFmtId="0" fontId="29" fillId="0" borderId="0" xfId="1604" applyFont="1" applyAlignment="1">
      <alignment horizontal="right"/>
    </xf>
    <xf numFmtId="0" fontId="29" fillId="3" borderId="0" xfId="1604" applyFont="1" applyFill="1" applyAlignment="1">
      <alignment horizontal="center"/>
    </xf>
    <xf numFmtId="5" fontId="29" fillId="0" borderId="0" xfId="1604" applyNumberFormat="1" applyFont="1" applyAlignment="1">
      <alignment horizontal="center"/>
    </xf>
    <xf numFmtId="0" fontId="29" fillId="0" borderId="116" xfId="1604" applyFont="1" applyBorder="1" applyAlignment="1">
      <alignment horizontal="center"/>
    </xf>
    <xf numFmtId="0" fontId="29" fillId="0" borderId="117" xfId="1604" applyFont="1" applyBorder="1"/>
    <xf numFmtId="0" fontId="29" fillId="0" borderId="118" xfId="1604" applyFont="1" applyBorder="1"/>
    <xf numFmtId="0" fontId="29" fillId="0" borderId="0" xfId="57" applyFont="1" applyAlignment="1">
      <alignment horizontal="center"/>
    </xf>
    <xf numFmtId="5" fontId="29" fillId="0" borderId="0" xfId="57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5" fillId="2" borderId="0" xfId="4" applyFont="1" applyFill="1"/>
    <xf numFmtId="0" fontId="5" fillId="0" borderId="0" xfId="4" quotePrefix="1" applyFont="1" applyAlignment="1">
      <alignment horizontal="center"/>
    </xf>
    <xf numFmtId="0" fontId="5" fillId="0" borderId="0" xfId="4" applyFont="1"/>
    <xf numFmtId="0" fontId="29" fillId="0" borderId="0" xfId="0" applyFont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0" borderId="0" xfId="0" quotePrefix="1" applyFont="1" applyAlignment="1">
      <alignment horizontal="center" vertical="center"/>
    </xf>
  </cellXfs>
  <cellStyles count="38566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097" xr:uid="{00000000-0005-0000-0000-0000FB940000}"/>
    <cellStyle name="Comma 154" xfId="38100" xr:uid="{00000000-0005-0000-0000-0000FE940000}"/>
    <cellStyle name="Comma 155" xfId="38103" xr:uid="{00000000-0005-0000-0000-000001950000}"/>
    <cellStyle name="Comma 156" xfId="38106" xr:uid="{00000000-0005-0000-0000-000004950000}"/>
    <cellStyle name="Comma 157" xfId="38109" xr:uid="{00000000-0005-0000-0000-000007950000}"/>
    <cellStyle name="Comma 158" xfId="38112" xr:uid="{00000000-0005-0000-0000-00000A950000}"/>
    <cellStyle name="Comma 159" xfId="38115" xr:uid="{00000000-0005-0000-0000-00000D950000}"/>
    <cellStyle name="Comma 16" xfId="1452" xr:uid="{00000000-0005-0000-0000-0000ED050000}"/>
    <cellStyle name="Comma 160" xfId="38118" xr:uid="{00000000-0005-0000-0000-000010950000}"/>
    <cellStyle name="Comma 161" xfId="38410" xr:uid="{00000000-0005-0000-0000-000037960000}"/>
    <cellStyle name="Comma 162" xfId="38407" xr:uid="{00000000-0005-0000-0000-00003A960000}"/>
    <cellStyle name="Comma 163" xfId="38121" xr:uid="{00000000-0005-0000-0000-00003D960000}"/>
    <cellStyle name="Comma 164" xfId="38125" xr:uid="{00000000-0005-0000-0000-000041960000}"/>
    <cellStyle name="Comma 165" xfId="38413" xr:uid="{00000000-0005-0000-0000-000045960000}"/>
    <cellStyle name="Comma 166" xfId="38417" xr:uid="{00000000-0005-0000-0000-000049960000}"/>
    <cellStyle name="Comma 167" xfId="38421" xr:uid="{00000000-0005-0000-0000-00004D960000}"/>
    <cellStyle name="Comma 168" xfId="38425" xr:uid="{00000000-0005-0000-0000-000051960000}"/>
    <cellStyle name="Comma 169" xfId="38429" xr:uid="{00000000-0005-0000-0000-000055960000}"/>
    <cellStyle name="Comma 17" xfId="1453" xr:uid="{00000000-0005-0000-0000-0000EE050000}"/>
    <cellStyle name="Comma 170" xfId="38432" xr:uid="{00000000-0005-0000-0000-000059960000}"/>
    <cellStyle name="Comma 171" xfId="38436" xr:uid="{00000000-0005-0000-0000-00005D960000}"/>
    <cellStyle name="Comma 172" xfId="38441" xr:uid="{00000000-0005-0000-0000-000061960000}"/>
    <cellStyle name="Comma 173" xfId="38445" xr:uid="{00000000-0005-0000-0000-000065960000}"/>
    <cellStyle name="Comma 174" xfId="38449" xr:uid="{00000000-0005-0000-0000-000069960000}"/>
    <cellStyle name="Comma 175" xfId="38453" xr:uid="{00000000-0005-0000-0000-00006D960000}"/>
    <cellStyle name="Comma 176" xfId="38457" xr:uid="{00000000-0005-0000-0000-000071960000}"/>
    <cellStyle name="Comma 177" xfId="38461" xr:uid="{00000000-0005-0000-0000-000075960000}"/>
    <cellStyle name="Comma 178" xfId="38465" xr:uid="{00000000-0005-0000-0000-000079960000}"/>
    <cellStyle name="Comma 179" xfId="38469" xr:uid="{00000000-0005-0000-0000-00007D960000}"/>
    <cellStyle name="Comma 18" xfId="1454" xr:uid="{00000000-0005-0000-0000-0000EF050000}"/>
    <cellStyle name="Comma 180" xfId="38473" xr:uid="{00000000-0005-0000-0000-000081960000}"/>
    <cellStyle name="Comma 181" xfId="38478" xr:uid="{00000000-0005-0000-0000-000087960000}"/>
    <cellStyle name="Comma 182" xfId="38480" xr:uid="{00000000-0005-0000-0000-00008A960000}"/>
    <cellStyle name="Comma 183" xfId="38485" xr:uid="{00000000-0005-0000-0000-00008E960000}"/>
    <cellStyle name="Comma 184" xfId="38488" xr:uid="{00000000-0005-0000-0000-000092960000}"/>
    <cellStyle name="Comma 185" xfId="38492" xr:uid="{00000000-0005-0000-0000-000086960000}"/>
    <cellStyle name="Comma 186" xfId="38496" xr:uid="{00000000-0005-0000-0000-00008A960000}"/>
    <cellStyle name="Comma 187" xfId="38500" xr:uid="{00000000-0005-0000-0000-00008E960000}"/>
    <cellStyle name="Comma 188" xfId="38502" xr:uid="{00000000-0005-0000-0000-000090960000}"/>
    <cellStyle name="Comma 189" xfId="38504" xr:uid="{00000000-0005-0000-0000-000092960000}"/>
    <cellStyle name="Comma 19" xfId="1455" xr:uid="{00000000-0005-0000-0000-0000F0050000}"/>
    <cellStyle name="Comma 190" xfId="38506" xr:uid="{00000000-0005-0000-0000-000094960000}"/>
    <cellStyle name="Comma 191" xfId="38508" xr:uid="{00000000-0005-0000-0000-000096960000}"/>
    <cellStyle name="Comma 192" xfId="38510" xr:uid="{00000000-0005-0000-0000-000098960000}"/>
    <cellStyle name="Comma 193" xfId="38512" xr:uid="{00000000-0005-0000-0000-00009A960000}"/>
    <cellStyle name="Comma 194" xfId="38514" xr:uid="{00000000-0005-0000-0000-00009C960000}"/>
    <cellStyle name="Comma 195" xfId="38516" xr:uid="{00000000-0005-0000-0000-00009E960000}"/>
    <cellStyle name="Comma 196" xfId="38518" xr:uid="{00000000-0005-0000-0000-0000A0960000}"/>
    <cellStyle name="Comma 197" xfId="38520" xr:uid="{00000000-0005-0000-0000-0000A2960000}"/>
    <cellStyle name="Comma 198" xfId="38522" xr:uid="{00000000-0005-0000-0000-0000A4960000}"/>
    <cellStyle name="Comma 199" xfId="38524" xr:uid="{00000000-0005-0000-0000-0000A696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00" xfId="38526" xr:uid="{00000000-0005-0000-0000-0000A8960000}"/>
    <cellStyle name="Comma 201" xfId="38528" xr:uid="{00000000-0005-0000-0000-0000AA960000}"/>
    <cellStyle name="Comma 202" xfId="38530" xr:uid="{00000000-0005-0000-0000-0000AC960000}"/>
    <cellStyle name="Comma 203" xfId="38532" xr:uid="{00000000-0005-0000-0000-0000AE960000}"/>
    <cellStyle name="Comma 204" xfId="38534" xr:uid="{00000000-0005-0000-0000-0000B0960000}"/>
    <cellStyle name="Comma 205" xfId="38536" xr:uid="{00000000-0005-0000-0000-0000B2960000}"/>
    <cellStyle name="Comma 206" xfId="38538" xr:uid="{00000000-0005-0000-0000-0000B4960000}"/>
    <cellStyle name="Comma 207" xfId="38540" xr:uid="{00000000-0005-0000-0000-0000B6960000}"/>
    <cellStyle name="Comma 208" xfId="38542" xr:uid="{00000000-0005-0000-0000-0000B8960000}"/>
    <cellStyle name="Comma 209" xfId="38544" xr:uid="{00000000-0005-0000-0000-0000BA960000}"/>
    <cellStyle name="Comma 21" xfId="1478" xr:uid="{00000000-0005-0000-0000-000033060000}"/>
    <cellStyle name="Comma 210" xfId="38546" xr:uid="{00000000-0005-0000-0000-0000BC960000}"/>
    <cellStyle name="Comma 211" xfId="38548" xr:uid="{00000000-0005-0000-0000-0000BE960000}"/>
    <cellStyle name="Comma 212" xfId="38550" xr:uid="{00000000-0005-0000-0000-0000C1960000}"/>
    <cellStyle name="Comma 213" xfId="38553" xr:uid="{00000000-0005-0000-0000-0000C3960000}"/>
    <cellStyle name="Comma 214" xfId="38554" xr:uid="{00000000-0005-0000-0000-0000C5960000}"/>
    <cellStyle name="Comma 215" xfId="38556" xr:uid="{00000000-0005-0000-0000-0000C7960000}"/>
    <cellStyle name="Comma 216" xfId="38555" xr:uid="{00000000-0005-0000-0000-0000C9960000}"/>
    <cellStyle name="Comma 217" xfId="38558" xr:uid="{00000000-0005-0000-0000-0000CB960000}"/>
    <cellStyle name="Comma 218" xfId="38560" xr:uid="{00000000-0005-0000-0000-0000CD960000}"/>
    <cellStyle name="Comma 219" xfId="38562" xr:uid="{00000000-0005-0000-0000-0000CF9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098" xr:uid="{00000000-0005-0000-0000-0000FC940000}"/>
    <cellStyle name="Currency 102" xfId="38101" xr:uid="{00000000-0005-0000-0000-0000FF940000}"/>
    <cellStyle name="Currency 103" xfId="38104" xr:uid="{00000000-0005-0000-0000-000002950000}"/>
    <cellStyle name="Currency 104" xfId="38107" xr:uid="{00000000-0005-0000-0000-000005950000}"/>
    <cellStyle name="Currency 105" xfId="38110" xr:uid="{00000000-0005-0000-0000-000008950000}"/>
    <cellStyle name="Currency 106" xfId="38113" xr:uid="{00000000-0005-0000-0000-00000B950000}"/>
    <cellStyle name="Currency 107" xfId="38116" xr:uid="{00000000-0005-0000-0000-00000E950000}"/>
    <cellStyle name="Currency 108" xfId="38119" xr:uid="{00000000-0005-0000-0000-000011950000}"/>
    <cellStyle name="Currency 109" xfId="38409" xr:uid="{00000000-0005-0000-0000-000038960000}"/>
    <cellStyle name="Currency 11" xfId="1959" xr:uid="{00000000-0005-0000-0000-0000EA060000}"/>
    <cellStyle name="Currency 110" xfId="38406" xr:uid="{00000000-0005-0000-0000-00003B960000}"/>
    <cellStyle name="Currency 111" xfId="38123" xr:uid="{00000000-0005-0000-0000-00003E960000}"/>
    <cellStyle name="Currency 112" xfId="38127" xr:uid="{00000000-0005-0000-0000-000042960000}"/>
    <cellStyle name="Currency 113" xfId="38415" xr:uid="{00000000-0005-0000-0000-000046960000}"/>
    <cellStyle name="Currency 114" xfId="38419" xr:uid="{00000000-0005-0000-0000-00004A960000}"/>
    <cellStyle name="Currency 115" xfId="38423" xr:uid="{00000000-0005-0000-0000-00004E960000}"/>
    <cellStyle name="Currency 116" xfId="38427" xr:uid="{00000000-0005-0000-0000-000052960000}"/>
    <cellStyle name="Currency 117" xfId="38431" xr:uid="{00000000-0005-0000-0000-000056960000}"/>
    <cellStyle name="Currency 118" xfId="38434" xr:uid="{00000000-0005-0000-0000-00005A960000}"/>
    <cellStyle name="Currency 119" xfId="38437" xr:uid="{00000000-0005-0000-0000-00005E960000}"/>
    <cellStyle name="Currency 12" xfId="23" xr:uid="{00000000-0005-0000-0000-0000EB060000}"/>
    <cellStyle name="Currency 120" xfId="38438" xr:uid="{00000000-0005-0000-0000-000062960000}"/>
    <cellStyle name="Currency 121" xfId="38442" xr:uid="{00000000-0005-0000-0000-000066960000}"/>
    <cellStyle name="Currency 122" xfId="38446" xr:uid="{00000000-0005-0000-0000-00006A960000}"/>
    <cellStyle name="Currency 123" xfId="38450" xr:uid="{00000000-0005-0000-0000-00006E960000}"/>
    <cellStyle name="Currency 124" xfId="38454" xr:uid="{00000000-0005-0000-0000-000072960000}"/>
    <cellStyle name="Currency 125" xfId="38458" xr:uid="{00000000-0005-0000-0000-000076960000}"/>
    <cellStyle name="Currency 126" xfId="38462" xr:uid="{00000000-0005-0000-0000-00007A960000}"/>
    <cellStyle name="Currency 127" xfId="38466" xr:uid="{00000000-0005-0000-0000-00007E960000}"/>
    <cellStyle name="Currency 128" xfId="38470" xr:uid="{00000000-0005-0000-0000-000082960000}"/>
    <cellStyle name="Currency 129" xfId="38477" xr:uid="{00000000-0005-0000-0000-000088960000}"/>
    <cellStyle name="Currency 13" xfId="2023" xr:uid="{00000000-0005-0000-0000-0000EC060000}"/>
    <cellStyle name="Currency 130" xfId="38482" xr:uid="{00000000-0005-0000-0000-00008B960000}"/>
    <cellStyle name="Currency 131" xfId="38483" xr:uid="{00000000-0005-0000-0000-00008F960000}"/>
    <cellStyle name="Currency 132" xfId="38490" xr:uid="{00000000-0005-0000-0000-000093960000}"/>
    <cellStyle name="Currency 133" xfId="38493" xr:uid="{00000000-0005-0000-0000-000087960000}"/>
    <cellStyle name="Currency 134" xfId="38497" xr:uid="{00000000-0005-0000-0000-00008B9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3 3" xfId="38128" xr:uid="{00000000-0005-0000-0000-00009601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0" xfId="38467" xr:uid="{00000000-0005-0000-0000-00007B960000}"/>
    <cellStyle name="Normal 101" xfId="2569" xr:uid="{00000000-0005-0000-0000-0000BD080000}"/>
    <cellStyle name="Normal 102" xfId="38471" xr:uid="{00000000-0005-0000-0000-00007F960000}"/>
    <cellStyle name="Normal 103" xfId="38474" xr:uid="{00000000-0005-0000-0000-000083960000}"/>
    <cellStyle name="Normal 104" xfId="38476" xr:uid="{00000000-0005-0000-0000-000089960000}"/>
    <cellStyle name="Normal 105" xfId="38479" xr:uid="{00000000-0005-0000-0000-00008C960000}"/>
    <cellStyle name="Normal 106" xfId="38486" xr:uid="{00000000-0005-0000-0000-000090960000}"/>
    <cellStyle name="Normal 107" xfId="38487" xr:uid="{00000000-0005-0000-0000-000094960000}"/>
    <cellStyle name="Normal 108" xfId="38491" xr:uid="{00000000-0005-0000-0000-000088960000}"/>
    <cellStyle name="Normal 109" xfId="38495" xr:uid="{00000000-0005-0000-0000-00008C96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10" xfId="38499" xr:uid="{00000000-0005-0000-0000-00008F960000}"/>
    <cellStyle name="Normal 111" xfId="38501" xr:uid="{00000000-0005-0000-0000-000091960000}"/>
    <cellStyle name="Normal 112" xfId="38503" xr:uid="{00000000-0005-0000-0000-000093960000}"/>
    <cellStyle name="Normal 113" xfId="38505" xr:uid="{00000000-0005-0000-0000-000095960000}"/>
    <cellStyle name="Normal 114" xfId="38507" xr:uid="{00000000-0005-0000-0000-000097960000}"/>
    <cellStyle name="Normal 115" xfId="38509" xr:uid="{00000000-0005-0000-0000-000099960000}"/>
    <cellStyle name="Normal 116" xfId="38511" xr:uid="{00000000-0005-0000-0000-00009B960000}"/>
    <cellStyle name="Normal 117" xfId="38513" xr:uid="{00000000-0005-0000-0000-00009D960000}"/>
    <cellStyle name="Normal 118" xfId="38515" xr:uid="{00000000-0005-0000-0000-00009F960000}"/>
    <cellStyle name="Normal 119" xfId="38517" xr:uid="{00000000-0005-0000-0000-0000A196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20" xfId="38519" xr:uid="{00000000-0005-0000-0000-0000A3960000}"/>
    <cellStyle name="Normal 121" xfId="38521" xr:uid="{00000000-0005-0000-0000-0000A5960000}"/>
    <cellStyle name="Normal 122" xfId="38523" xr:uid="{00000000-0005-0000-0000-0000A7960000}"/>
    <cellStyle name="Normal 123" xfId="38525" xr:uid="{00000000-0005-0000-0000-0000A9960000}"/>
    <cellStyle name="Normal 124" xfId="38527" xr:uid="{00000000-0005-0000-0000-0000AB960000}"/>
    <cellStyle name="Normal 125" xfId="38529" xr:uid="{00000000-0005-0000-0000-0000AD960000}"/>
    <cellStyle name="Normal 126" xfId="38531" xr:uid="{00000000-0005-0000-0000-0000AF960000}"/>
    <cellStyle name="Normal 127" xfId="38533" xr:uid="{00000000-0005-0000-0000-0000B1960000}"/>
    <cellStyle name="Normal 128" xfId="38535" xr:uid="{00000000-0005-0000-0000-0000B3960000}"/>
    <cellStyle name="Normal 129" xfId="38537" xr:uid="{00000000-0005-0000-0000-0000B596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30" xfId="38539" xr:uid="{00000000-0005-0000-0000-0000B7960000}"/>
    <cellStyle name="Normal 131" xfId="38541" xr:uid="{00000000-0005-0000-0000-0000B9960000}"/>
    <cellStyle name="Normal 132" xfId="38543" xr:uid="{00000000-0005-0000-0000-0000BB960000}"/>
    <cellStyle name="Normal 133" xfId="38545" xr:uid="{00000000-0005-0000-0000-0000BD960000}"/>
    <cellStyle name="Normal 134" xfId="38547" xr:uid="{00000000-0005-0000-0000-0000BF960000}"/>
    <cellStyle name="Normal 135" xfId="38549" xr:uid="{00000000-0005-0000-0000-0000C2960000}"/>
    <cellStyle name="Normal 136" xfId="38552" xr:uid="{00000000-0005-0000-0000-0000C4960000}"/>
    <cellStyle name="Normal 137" xfId="38557" xr:uid="{00000000-0005-0000-0000-0000C6960000}"/>
    <cellStyle name="Normal 138" xfId="38559" xr:uid="{00000000-0005-0000-0000-0000C8960000}"/>
    <cellStyle name="Normal 139" xfId="38561" xr:uid="{00000000-0005-0000-0000-0000CA96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40" xfId="38563" xr:uid="{00000000-0005-0000-0000-0000CC960000}"/>
    <cellStyle name="Normal 141" xfId="38564" xr:uid="{00000000-0005-0000-0000-0000CE960000}"/>
    <cellStyle name="Normal 142" xfId="38565" xr:uid="{00000000-0005-0000-0000-0000D096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0 3" xfId="38551" xr:uid="{586F9496-CAC6-4832-86AA-6C991F59689F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096" xr:uid="{00000000-0005-0000-0000-0000FD940000}"/>
    <cellStyle name="Normal 76" xfId="38099" xr:uid="{00000000-0005-0000-0000-000000950000}"/>
    <cellStyle name="Normal 77" xfId="38102" xr:uid="{00000000-0005-0000-0000-000003950000}"/>
    <cellStyle name="Normal 78" xfId="38105" xr:uid="{00000000-0005-0000-0000-000006950000}"/>
    <cellStyle name="Normal 79" xfId="38108" xr:uid="{00000000-0005-0000-0000-000009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80" xfId="38111" xr:uid="{00000000-0005-0000-0000-00000C950000}"/>
    <cellStyle name="Normal 81" xfId="38114" xr:uid="{00000000-0005-0000-0000-00000F950000}"/>
    <cellStyle name="Normal 82" xfId="38117" xr:uid="{00000000-0005-0000-0000-000012950000}"/>
    <cellStyle name="Normal 83" xfId="38411" xr:uid="{00000000-0005-0000-0000-000039960000}"/>
    <cellStyle name="Normal 84" xfId="38408" xr:uid="{00000000-0005-0000-0000-00003C960000}"/>
    <cellStyle name="Normal 85" xfId="38120" xr:uid="{00000000-0005-0000-0000-00003F960000}"/>
    <cellStyle name="Normal 86" xfId="38126" xr:uid="{00000000-0005-0000-0000-000043960000}"/>
    <cellStyle name="Normal 87" xfId="38412" xr:uid="{00000000-0005-0000-0000-000047960000}"/>
    <cellStyle name="Normal 88" xfId="38416" xr:uid="{00000000-0005-0000-0000-00004B960000}"/>
    <cellStyle name="Normal 89" xfId="38420" xr:uid="{00000000-0005-0000-0000-00004F96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90" xfId="38424" xr:uid="{00000000-0005-0000-0000-000053960000}"/>
    <cellStyle name="Normal 91" xfId="38428" xr:uid="{00000000-0005-0000-0000-000057960000}"/>
    <cellStyle name="Normal 92" xfId="38433" xr:uid="{00000000-0005-0000-0000-00005B960000}"/>
    <cellStyle name="Normal 93" xfId="38439" xr:uid="{00000000-0005-0000-0000-00005F960000}"/>
    <cellStyle name="Normal 94" xfId="38443" xr:uid="{00000000-0005-0000-0000-000063960000}"/>
    <cellStyle name="Normal 95" xfId="38447" xr:uid="{00000000-0005-0000-0000-000067960000}"/>
    <cellStyle name="Normal 96" xfId="38451" xr:uid="{00000000-0005-0000-0000-00006B960000}"/>
    <cellStyle name="Normal 97" xfId="38455" xr:uid="{00000000-0005-0000-0000-00006F960000}"/>
    <cellStyle name="Normal 98" xfId="38459" xr:uid="{00000000-0005-0000-0000-000073960000}"/>
    <cellStyle name="Normal 99" xfId="38463" xr:uid="{00000000-0005-0000-0000-00007796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12" xfId="38129" xr:uid="{00000000-0005-0000-0000-0000CE01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45" xfId="38122" xr:uid="{00000000-0005-0000-0000-000040960000}"/>
    <cellStyle name="Percent 46" xfId="38124" xr:uid="{00000000-0005-0000-0000-000044960000}"/>
    <cellStyle name="Percent 47" xfId="38414" xr:uid="{00000000-0005-0000-0000-000048960000}"/>
    <cellStyle name="Percent 48" xfId="38418" xr:uid="{00000000-0005-0000-0000-00004C960000}"/>
    <cellStyle name="Percent 49" xfId="38422" xr:uid="{00000000-0005-0000-0000-00005096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50" xfId="38426" xr:uid="{00000000-0005-0000-0000-000054960000}"/>
    <cellStyle name="Percent 51" xfId="38430" xr:uid="{00000000-0005-0000-0000-000058960000}"/>
    <cellStyle name="Percent 52" xfId="38435" xr:uid="{00000000-0005-0000-0000-00005C960000}"/>
    <cellStyle name="Percent 53" xfId="38440" xr:uid="{00000000-0005-0000-0000-000060960000}"/>
    <cellStyle name="Percent 54" xfId="38444" xr:uid="{00000000-0005-0000-0000-000064960000}"/>
    <cellStyle name="Percent 55" xfId="38448" xr:uid="{00000000-0005-0000-0000-000068960000}"/>
    <cellStyle name="Percent 56" xfId="38452" xr:uid="{00000000-0005-0000-0000-00006C960000}"/>
    <cellStyle name="Percent 57" xfId="38456" xr:uid="{00000000-0005-0000-0000-000070960000}"/>
    <cellStyle name="Percent 58" xfId="38460" xr:uid="{00000000-0005-0000-0000-000074960000}"/>
    <cellStyle name="Percent 59" xfId="38464" xr:uid="{00000000-0005-0000-0000-00007896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60" xfId="38468" xr:uid="{00000000-0005-0000-0000-00007C960000}"/>
    <cellStyle name="Percent 61" xfId="38472" xr:uid="{00000000-0005-0000-0000-000080960000}"/>
    <cellStyle name="Percent 62" xfId="38475" xr:uid="{00000000-0005-0000-0000-000084960000}"/>
    <cellStyle name="Percent 63" xfId="38481" xr:uid="{00000000-0005-0000-0000-00008D960000}"/>
    <cellStyle name="Percent 64" xfId="38484" xr:uid="{00000000-0005-0000-0000-000091960000}"/>
    <cellStyle name="Percent 65" xfId="38489" xr:uid="{00000000-0005-0000-0000-000095960000}"/>
    <cellStyle name="Percent 66" xfId="38494" xr:uid="{00000000-0005-0000-0000-000089960000}"/>
    <cellStyle name="Percent 67" xfId="38498" xr:uid="{00000000-0005-0000-0000-00008D96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11" xfId="38131" xr:uid="{00000000-0005-0000-0000-0000E001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15" xfId="38132" xr:uid="{00000000-0005-0000-0000-0000E201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12" xfId="38133" xr:uid="{00000000-0005-0000-0000-0000E301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24" xfId="38130" xr:uid="{00000000-0005-0000-0000-0000DF01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4 9" xfId="38134" xr:uid="{00000000-0005-0000-0000-0000E801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13" xfId="38135" xr:uid="{00000000-0005-0000-0000-0000EB01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15" xfId="38137" xr:uid="{00000000-0005-0000-0000-0000F401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24" xfId="38136" xr:uid="{00000000-0005-0000-0000-0000F3010000}"/>
    <cellStyle name="SAPBEXaggDataEmph 3" xfId="564" xr:uid="{00000000-0005-0000-0000-00005E100000}"/>
    <cellStyle name="SAPBEXaggDataEmph 3 10" xfId="22292" xr:uid="{00000000-0005-0000-0000-00005F100000}"/>
    <cellStyle name="SAPBEXaggDataEmph 3 11" xfId="38138" xr:uid="{00000000-0005-0000-0000-0000F501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12" xfId="38139" xr:uid="{00000000-0005-0000-0000-0000F601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11" xfId="38141" xr:uid="{00000000-0005-0000-0000-0000F80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23" xfId="38140" xr:uid="{00000000-0005-0000-0000-0000F701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13" xfId="38142" xr:uid="{00000000-0005-0000-0000-0000FE01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12" xfId="38143" xr:uid="{00000000-0005-0000-0000-0000FF01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4 9" xfId="38144" xr:uid="{00000000-0005-0000-0000-00000002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13" xfId="38145" xr:uid="{00000000-0005-0000-0000-00000302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14" xfId="38147" xr:uid="{00000000-0005-0000-0000-00000C02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12" xfId="38148" xr:uid="{00000000-0005-0000-0000-00000D02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23" xfId="38146" xr:uid="{00000000-0005-0000-0000-00000B020000}"/>
    <cellStyle name="SAPBEXaggItemX 3" xfId="586" xr:uid="{00000000-0005-0000-0000-00009E150000}"/>
    <cellStyle name="SAPBEXaggItemX 3 10" xfId="4988" xr:uid="{00000000-0005-0000-0000-00009F150000}"/>
    <cellStyle name="SAPBEXaggItemX 3 11" xfId="38149" xr:uid="{00000000-0005-0000-0000-00000E02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13" xfId="38150" xr:uid="{00000000-0005-0000-0000-00000F02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12" xfId="38151" xr:uid="{00000000-0005-0000-0000-00001302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12" xfId="38152" xr:uid="{00000000-0005-0000-0000-000018020000}"/>
    <cellStyle name="SAPBEXchaText 5 2" xfId="597" xr:uid="{00000000-0005-0000-0000-000034170000}"/>
    <cellStyle name="SAPBEXchaText 5 2 10" xfId="38153" xr:uid="{00000000-0005-0000-0000-00001902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10" xfId="38154" xr:uid="{00000000-0005-0000-0000-00001A02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15" xfId="38156" xr:uid="{00000000-0005-0000-0000-00002602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12" xfId="38157" xr:uid="{00000000-0005-0000-0000-00002702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24" xfId="38155" xr:uid="{00000000-0005-0000-0000-00002402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2 8" xfId="38159" xr:uid="{00000000-0005-0000-0000-00002902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3 9" xfId="38158" xr:uid="{00000000-0005-0000-0000-00002802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13" xfId="38160" xr:uid="{00000000-0005-0000-0000-00002A02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11" xfId="38161" xr:uid="{00000000-0005-0000-0000-00003302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15" xfId="38163" xr:uid="{00000000-0005-0000-0000-00003602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12" xfId="38164" xr:uid="{00000000-0005-0000-0000-00003702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24" xfId="38162" xr:uid="{00000000-0005-0000-0000-00003402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2 8" xfId="38166" xr:uid="{00000000-0005-0000-0000-00003902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3 9" xfId="38165" xr:uid="{00000000-0005-0000-0000-00003802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13" xfId="38167" xr:uid="{00000000-0005-0000-0000-00003A02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11" xfId="38168" xr:uid="{00000000-0005-0000-0000-00004302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12" xfId="38170" xr:uid="{00000000-0005-0000-0000-00004502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15" xfId="38171" xr:uid="{00000000-0005-0000-0000-00004602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12" xfId="38172" xr:uid="{00000000-0005-0000-0000-00004702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24" xfId="38169" xr:uid="{00000000-0005-0000-0000-00004402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2 8" xfId="38174" xr:uid="{00000000-0005-0000-0000-00004902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3 9" xfId="38173" xr:uid="{00000000-0005-0000-0000-00004802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13" xfId="38175" xr:uid="{00000000-0005-0000-0000-00004A02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13" xfId="38176" xr:uid="{00000000-0005-0000-0000-00004B02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12" xfId="38177" xr:uid="{00000000-0005-0000-0000-00004C02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13" xfId="38178" xr:uid="{00000000-0005-0000-0000-00004D02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12" xfId="38179" xr:uid="{00000000-0005-0000-0000-00004E02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13" xfId="38180" xr:uid="{00000000-0005-0000-0000-00004F02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12" xfId="38181" xr:uid="{00000000-0005-0000-0000-00005002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13" xfId="38182" xr:uid="{00000000-0005-0000-0000-000051020000}"/>
    <cellStyle name="SAPBEXexcBad9 8 2" xfId="649" xr:uid="{00000000-0005-0000-0000-000024200000}"/>
    <cellStyle name="SAPBEXexcBad9 8 2 10" xfId="38183" xr:uid="{00000000-0005-0000-0000-00005202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11" xfId="38184" xr:uid="{00000000-0005-0000-0000-00005302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15" xfId="38186" xr:uid="{00000000-0005-0000-0000-00005702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12" xfId="38187" xr:uid="{00000000-0005-0000-0000-00005802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24" xfId="38185" xr:uid="{00000000-0005-0000-0000-00005502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2 8" xfId="38189" xr:uid="{00000000-0005-0000-0000-00005A02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3 9" xfId="38188" xr:uid="{00000000-0005-0000-0000-00005902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13" xfId="38190" xr:uid="{00000000-0005-0000-0000-00005B0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11" xfId="38191" xr:uid="{00000000-0005-0000-0000-00006402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15" xfId="38193" xr:uid="{00000000-0005-0000-0000-00006702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12" xfId="38194" xr:uid="{00000000-0005-0000-0000-00006802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24" xfId="38192" xr:uid="{00000000-0005-0000-0000-00006502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2 8" xfId="38196" xr:uid="{00000000-0005-0000-0000-00006A02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3 9" xfId="38195" xr:uid="{00000000-0005-0000-0000-00006902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13" xfId="38197" xr:uid="{00000000-0005-0000-0000-00006B02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11" xfId="38198" xr:uid="{00000000-0005-0000-0000-00007402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15" xfId="38200" xr:uid="{00000000-0005-0000-0000-00007702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12" xfId="38201" xr:uid="{00000000-0005-0000-0000-00007802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24" xfId="38199" xr:uid="{00000000-0005-0000-0000-00007502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2 8" xfId="38203" xr:uid="{00000000-0005-0000-0000-00007A02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3 9" xfId="38202" xr:uid="{00000000-0005-0000-0000-00007902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13" xfId="38204" xr:uid="{00000000-0005-0000-0000-00007B02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11" xfId="38205" xr:uid="{00000000-0005-0000-0000-00008402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15" xfId="38207" xr:uid="{00000000-0005-0000-0000-00008802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12" xfId="38208" xr:uid="{00000000-0005-0000-0000-00008902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24" xfId="38206" xr:uid="{00000000-0005-0000-0000-00008602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2 8" xfId="38210" xr:uid="{00000000-0005-0000-0000-00008B02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3 9" xfId="38209" xr:uid="{00000000-0005-0000-0000-00008A02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13" xfId="38211" xr:uid="{00000000-0005-0000-0000-00008C02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11" xfId="38212" xr:uid="{00000000-0005-0000-0000-00009502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15" xfId="38214" xr:uid="{00000000-0005-0000-0000-00009802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12" xfId="38215" xr:uid="{00000000-0005-0000-0000-00009902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24" xfId="38213" xr:uid="{00000000-0005-0000-0000-00009602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2 8" xfId="38217" xr:uid="{00000000-0005-0000-0000-00009B02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3 9" xfId="38216" xr:uid="{00000000-0005-0000-0000-00009A02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13" xfId="38218" xr:uid="{00000000-0005-0000-0000-00009C02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11" xfId="38219" xr:uid="{00000000-0005-0000-0000-0000A502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15" xfId="38221" xr:uid="{00000000-0005-0000-0000-0000A802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12" xfId="38222" xr:uid="{00000000-0005-0000-0000-0000A902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24" xfId="38220" xr:uid="{00000000-0005-0000-0000-0000A602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2 8" xfId="38224" xr:uid="{00000000-0005-0000-0000-0000AB02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3 9" xfId="38223" xr:uid="{00000000-0005-0000-0000-0000AA02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13" xfId="38225" xr:uid="{00000000-0005-0000-0000-0000AC02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11" xfId="38226" xr:uid="{00000000-0005-0000-0000-0000B50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16" xfId="38227" xr:uid="{00000000-0005-0000-0000-0000B70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13" xfId="38228" xr:uid="{00000000-0005-0000-0000-0000B80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3 8" xfId="38229" xr:uid="{00000000-0005-0000-0000-0000B9020000}"/>
    <cellStyle name="SAPBEXfilterDrill 4" xfId="744" xr:uid="{00000000-0005-0000-0000-000073320000}"/>
    <cellStyle name="SAPBEXfilterDrill 4 10" xfId="37983" xr:uid="{00000000-0005-0000-0000-000074320000}"/>
    <cellStyle name="SAPBEXfilterDrill 4 11" xfId="38230" xr:uid="{00000000-0005-0000-0000-0000BA020000}"/>
    <cellStyle name="SAPBEXfilterDrill 4 2" xfId="745" xr:uid="{00000000-0005-0000-0000-000075320000}"/>
    <cellStyle name="SAPBEXfilterDrill 4 2 10" xfId="38231" xr:uid="{00000000-0005-0000-0000-0000BB0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11" xfId="38232" xr:uid="{00000000-0005-0000-0000-0000BC020000}"/>
    <cellStyle name="SAPBEXfilterDrill 5 2" xfId="747" xr:uid="{00000000-0005-0000-0000-000089320000}"/>
    <cellStyle name="SAPBEXfilterDrill 5 2 10" xfId="38233" xr:uid="{00000000-0005-0000-0000-0000BD0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11" xfId="38234" xr:uid="{00000000-0005-0000-0000-0000BE020000}"/>
    <cellStyle name="SAPBEXfilterDrill 6 2" xfId="749" xr:uid="{00000000-0005-0000-0000-00009D320000}"/>
    <cellStyle name="SAPBEXfilterDrill 6 2 10" xfId="38235" xr:uid="{00000000-0005-0000-0000-0000BF0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11" xfId="38236" xr:uid="{00000000-0005-0000-0000-0000C0020000}"/>
    <cellStyle name="SAPBEXfilterDrill 7 2" xfId="751" xr:uid="{00000000-0005-0000-0000-0000B1320000}"/>
    <cellStyle name="SAPBEXfilterDrill 7 2 10" xfId="38237" xr:uid="{00000000-0005-0000-0000-0000C10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8 8" xfId="38238" xr:uid="{00000000-0005-0000-0000-0000C2020000}"/>
    <cellStyle name="SAPBEXfilterDrill 9" xfId="753" xr:uid="{00000000-0005-0000-0000-0000CA320000}"/>
    <cellStyle name="SAPBEXfilterDrill 9 10" xfId="38239" xr:uid="{00000000-0005-0000-0000-0000C30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10" xfId="38240" xr:uid="{00000000-0005-0000-0000-0000CB02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10" xfId="38241" xr:uid="{00000000-0005-0000-0000-0000D202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15" xfId="38243" xr:uid="{00000000-0005-0000-0000-0000D502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24" xfId="38242" xr:uid="{00000000-0005-0000-0000-0000D3020000}"/>
    <cellStyle name="SAPBEXformats 3" xfId="771" xr:uid="{00000000-0005-0000-0000-000096340000}"/>
    <cellStyle name="SAPBEXformats 3 10" xfId="38244" xr:uid="{00000000-0005-0000-0000-0000D602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2 8" xfId="38245" xr:uid="{00000000-0005-0000-0000-0000D702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14" xfId="38246" xr:uid="{00000000-0005-0000-0000-0000D802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12" xfId="38247" xr:uid="{00000000-0005-0000-0000-0000D902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10" xfId="38248" xr:uid="{00000000-0005-0000-0000-0000DA02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11" xfId="38249" xr:uid="{00000000-0005-0000-0000-0000E302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10" xfId="38250" xr:uid="{00000000-0005-0000-0000-0000E702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14" xfId="38251" xr:uid="{00000000-0005-0000-0000-0000E8020000}"/>
    <cellStyle name="SAPBEXheaderItem 2 2" xfId="788" xr:uid="{00000000-0005-0000-0000-000077360000}"/>
    <cellStyle name="SAPBEXheaderItem 2 2 10" xfId="38252" xr:uid="{00000000-0005-0000-0000-0000E902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11" xfId="38253" xr:uid="{00000000-0005-0000-0000-0000EC020000}"/>
    <cellStyle name="SAPBEXheaderItem 4 2" xfId="792" xr:uid="{00000000-0005-0000-0000-0000A5360000}"/>
    <cellStyle name="SAPBEXheaderItem 4 2 10" xfId="38254" xr:uid="{00000000-0005-0000-0000-0000ED02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10" xfId="38255" xr:uid="{00000000-0005-0000-0000-0000EE02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11" xfId="38256" xr:uid="{00000000-0005-0000-0000-0000EF020000}"/>
    <cellStyle name="SAPBEXheaderItem 6 2" xfId="795" xr:uid="{00000000-0005-0000-0000-0000D2360000}"/>
    <cellStyle name="SAPBEXheaderItem 6 2 10" xfId="38257" xr:uid="{00000000-0005-0000-0000-0000F002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11" xfId="38258" xr:uid="{00000000-0005-0000-0000-0000F1020000}"/>
    <cellStyle name="SAPBEXheaderItem 7 2" xfId="797" xr:uid="{00000000-0005-0000-0000-0000E6360000}"/>
    <cellStyle name="SAPBEXheaderItem 7 2 10" xfId="38259" xr:uid="{00000000-0005-0000-0000-0000F202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11" xfId="38260" xr:uid="{00000000-0005-0000-0000-0000F3020000}"/>
    <cellStyle name="SAPBEXheaderItem 8 2" xfId="799" xr:uid="{00000000-0005-0000-0000-0000FA360000}"/>
    <cellStyle name="SAPBEXheaderItem 8 2 10" xfId="38261" xr:uid="{00000000-0005-0000-0000-0000F402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11" xfId="38262" xr:uid="{00000000-0005-0000-0000-0000F5020000}"/>
    <cellStyle name="SAPBEXheaderItem 9 2" xfId="801" xr:uid="{00000000-0005-0000-0000-00000E370000}"/>
    <cellStyle name="SAPBEXheaderItem 9 2 10" xfId="38263" xr:uid="{00000000-0005-0000-0000-0000F602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10" xfId="38264" xr:uid="{00000000-0005-0000-0000-0000F902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14" xfId="38265" xr:uid="{00000000-0005-0000-0000-0000FA020000}"/>
    <cellStyle name="SAPBEXheaderText 2 2" xfId="805" xr:uid="{00000000-0005-0000-0000-00003B370000}"/>
    <cellStyle name="SAPBEXheaderText 2 2 10" xfId="38266" xr:uid="{00000000-0005-0000-0000-0000FB02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11" xfId="38267" xr:uid="{00000000-0005-0000-0000-0000FE020000}"/>
    <cellStyle name="SAPBEXheaderText 4 2" xfId="809" xr:uid="{00000000-0005-0000-0000-000069370000}"/>
    <cellStyle name="SAPBEXheaderText 4 2 10" xfId="38268" xr:uid="{00000000-0005-0000-0000-0000FF02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10" xfId="38269" xr:uid="{00000000-0005-0000-0000-00000003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11" xfId="38270" xr:uid="{00000000-0005-0000-0000-000001030000}"/>
    <cellStyle name="SAPBEXheaderText 6 2" xfId="812" xr:uid="{00000000-0005-0000-0000-000096370000}"/>
    <cellStyle name="SAPBEXheaderText 6 2 10" xfId="38271" xr:uid="{00000000-0005-0000-0000-00000203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11" xfId="38272" xr:uid="{00000000-0005-0000-0000-000003030000}"/>
    <cellStyle name="SAPBEXheaderText 7 2" xfId="814" xr:uid="{00000000-0005-0000-0000-0000AA370000}"/>
    <cellStyle name="SAPBEXheaderText 7 2 10" xfId="38273" xr:uid="{00000000-0005-0000-0000-00000403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11" xfId="38274" xr:uid="{00000000-0005-0000-0000-000005030000}"/>
    <cellStyle name="SAPBEXheaderText 8 2" xfId="816" xr:uid="{00000000-0005-0000-0000-0000BE370000}"/>
    <cellStyle name="SAPBEXheaderText 8 2 10" xfId="38275" xr:uid="{00000000-0005-0000-0000-00000603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11" xfId="38276" xr:uid="{00000000-0005-0000-0000-000007030000}"/>
    <cellStyle name="SAPBEXheaderText 9 2" xfId="818" xr:uid="{00000000-0005-0000-0000-0000D2370000}"/>
    <cellStyle name="SAPBEXheaderText 9 2 10" xfId="38277" xr:uid="{00000000-0005-0000-0000-00000803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27" xfId="38279" xr:uid="{00000000-0005-0000-0000-00000A03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27" xfId="38278" xr:uid="{00000000-0005-0000-0000-00000903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24" xfId="38280" xr:uid="{00000000-0005-0000-0000-00000B03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13" xfId="38282" xr:uid="{00000000-0005-0000-0000-00000D03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27" xfId="38281" xr:uid="{00000000-0005-0000-0000-00000C03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13" xfId="38283" xr:uid="{00000000-0005-0000-0000-00000E03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27" xfId="38285" xr:uid="{00000000-0005-0000-0000-00001903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27" xfId="38284" xr:uid="{00000000-0005-0000-0000-00001803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26" xfId="38286" xr:uid="{00000000-0005-0000-0000-00001A03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13" xfId="38288" xr:uid="{00000000-0005-0000-0000-00001C03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27" xfId="38287" xr:uid="{00000000-0005-0000-0000-00001B03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13" xfId="38289" xr:uid="{00000000-0005-0000-0000-00001D03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12" xfId="38291" xr:uid="{00000000-0005-0000-0000-00001F03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27" xfId="38290" xr:uid="{00000000-0005-0000-0000-00001E03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12" xfId="38292" xr:uid="{00000000-0005-0000-0000-00002003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12" xfId="38293" xr:uid="{00000000-0005-0000-0000-00002103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27" xfId="38295" xr:uid="{00000000-0005-0000-0000-00002303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27" xfId="38294" xr:uid="{00000000-0005-0000-0000-00002203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24" xfId="38296" xr:uid="{00000000-0005-0000-0000-00002403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13" xfId="38298" xr:uid="{00000000-0005-0000-0000-00002603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27" xfId="38297" xr:uid="{00000000-0005-0000-0000-00002503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13" xfId="38299" xr:uid="{00000000-0005-0000-0000-00002703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27" xfId="38301" xr:uid="{00000000-0005-0000-0000-00003203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26" xfId="38300" xr:uid="{00000000-0005-0000-0000-00003103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25" xfId="38302" xr:uid="{00000000-0005-0000-0000-00003303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12" xfId="38304" xr:uid="{00000000-0005-0000-0000-00003503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26" xfId="38303" xr:uid="{00000000-0005-0000-0000-00003403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12" xfId="38305" xr:uid="{00000000-0005-0000-0000-00003603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11" xfId="38307" xr:uid="{00000000-0005-0000-0000-00003803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26" xfId="38306" xr:uid="{00000000-0005-0000-0000-00003703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12" xfId="38308" xr:uid="{00000000-0005-0000-0000-00003903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11" xfId="38309" xr:uid="{00000000-0005-0000-0000-00003A03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26" xfId="38311" xr:uid="{00000000-0005-0000-0000-00003C0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26" xfId="38310" xr:uid="{00000000-0005-0000-0000-00003B03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23" xfId="38312" xr:uid="{00000000-0005-0000-0000-00003D03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12" xfId="38314" xr:uid="{00000000-0005-0000-0000-00003F03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26" xfId="38313" xr:uid="{00000000-0005-0000-0000-00003E03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12" xfId="38315" xr:uid="{00000000-0005-0000-0000-00004003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26" xfId="38317" xr:uid="{00000000-0005-0000-0000-00004B03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26" xfId="38316" xr:uid="{00000000-0005-0000-0000-00004A03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25" xfId="38318" xr:uid="{00000000-0005-0000-0000-00004C03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12" xfId="38320" xr:uid="{00000000-0005-0000-0000-00004E03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26" xfId="38319" xr:uid="{00000000-0005-0000-0000-00004D03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12" xfId="38321" xr:uid="{00000000-0005-0000-0000-00004F03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11" xfId="38323" xr:uid="{00000000-0005-0000-0000-00005103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26" xfId="38322" xr:uid="{00000000-0005-0000-0000-00005003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12" xfId="38324" xr:uid="{00000000-0005-0000-0000-00005203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11" xfId="38325" xr:uid="{00000000-0005-0000-0000-00005303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26" xfId="38327" xr:uid="{00000000-0005-0000-0000-0000550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26" xfId="38326" xr:uid="{00000000-0005-0000-0000-00005403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23" xfId="38328" xr:uid="{00000000-0005-0000-0000-00005603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12" xfId="38330" xr:uid="{00000000-0005-0000-0000-00005803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26" xfId="38329" xr:uid="{00000000-0005-0000-0000-00005703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12" xfId="38331" xr:uid="{00000000-0005-0000-0000-00005903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26" xfId="38333" xr:uid="{00000000-0005-0000-0000-00006403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26" xfId="38332" xr:uid="{00000000-0005-0000-0000-00006303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25" xfId="38334" xr:uid="{00000000-0005-0000-0000-00006503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12" xfId="38336" xr:uid="{00000000-0005-0000-0000-00006703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26" xfId="38335" xr:uid="{00000000-0005-0000-0000-00006603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12" xfId="38337" xr:uid="{00000000-0005-0000-0000-00006803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11" xfId="38339" xr:uid="{00000000-0005-0000-0000-00006A03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26" xfId="38338" xr:uid="{00000000-0005-0000-0000-00006903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12" xfId="38340" xr:uid="{00000000-0005-0000-0000-00006B03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11" xfId="38341" xr:uid="{00000000-0005-0000-0000-00006C03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18" xfId="38342" xr:uid="{00000000-0005-0000-0000-00006D03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2 8" xfId="38344" xr:uid="{00000000-0005-0000-0000-00007003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3 9" xfId="38343" xr:uid="{00000000-0005-0000-0000-00006F03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4 9" xfId="38345" xr:uid="{00000000-0005-0000-0000-00007103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5 8" xfId="38346" xr:uid="{00000000-0005-0000-0000-00007203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ItemHeader 8" xfId="38347" xr:uid="{00000000-0005-0000-0000-00007303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14" xfId="38349" xr:uid="{00000000-0005-0000-0000-000075030000}"/>
    <cellStyle name="SAPBEXresData 2 2" xfId="937" xr:uid="{00000000-0005-0000-0000-000085820000}"/>
    <cellStyle name="SAPBEXresData 2 2 10" xfId="38350" xr:uid="{00000000-0005-0000-0000-00007603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23" xfId="38348" xr:uid="{00000000-0005-0000-0000-000074030000}"/>
    <cellStyle name="SAPBEXresData 3" xfId="938" xr:uid="{00000000-0005-0000-0000-0000C0820000}"/>
    <cellStyle name="SAPBEXresData 3 10" xfId="5114" xr:uid="{00000000-0005-0000-0000-0000C1820000}"/>
    <cellStyle name="SAPBEXresData 3 11" xfId="38351" xr:uid="{00000000-0005-0000-0000-00007703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2 9" xfId="38352" xr:uid="{00000000-0005-0000-0000-00007803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12" xfId="38353" xr:uid="{00000000-0005-0000-0000-00007903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11" xfId="38354" xr:uid="{00000000-0005-0000-0000-00007A0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13" xfId="38356" xr:uid="{00000000-0005-0000-0000-00007C03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23" xfId="38355" xr:uid="{00000000-0005-0000-0000-00007B030000}"/>
    <cellStyle name="SAPBEXresDataEmph 3" xfId="943" xr:uid="{00000000-0005-0000-0000-000089840000}"/>
    <cellStyle name="SAPBEXresDataEmph 3 10" xfId="38357" xr:uid="{00000000-0005-0000-0000-00007D03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11" xfId="38358" xr:uid="{00000000-0005-0000-0000-00007E03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14" xfId="38360" xr:uid="{00000000-0005-0000-0000-000080030000}"/>
    <cellStyle name="SAPBEXresItem 2 2" xfId="946" xr:uid="{00000000-0005-0000-0000-00000D860000}"/>
    <cellStyle name="SAPBEXresItem 2 2 10" xfId="38361" xr:uid="{00000000-0005-0000-0000-00008103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23" xfId="38359" xr:uid="{00000000-0005-0000-0000-00007F030000}"/>
    <cellStyle name="SAPBEXresItem 3" xfId="947" xr:uid="{00000000-0005-0000-0000-000048860000}"/>
    <cellStyle name="SAPBEXresItem 3 10" xfId="5123" xr:uid="{00000000-0005-0000-0000-000049860000}"/>
    <cellStyle name="SAPBEXresItem 3 11" xfId="38362" xr:uid="{00000000-0005-0000-0000-00008203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2 9" xfId="38363" xr:uid="{00000000-0005-0000-0000-00008303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12" xfId="38364" xr:uid="{00000000-0005-0000-0000-00008403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11" xfId="38365" xr:uid="{00000000-0005-0000-0000-00008503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14" xfId="38367" xr:uid="{00000000-0005-0000-0000-000087030000}"/>
    <cellStyle name="SAPBEXresItemX 2 2" xfId="952" xr:uid="{00000000-0005-0000-0000-0000CF870000}"/>
    <cellStyle name="SAPBEXresItemX 2 2 10" xfId="38368" xr:uid="{00000000-0005-0000-0000-00008803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22" xfId="38366" xr:uid="{00000000-0005-0000-0000-000086030000}"/>
    <cellStyle name="SAPBEXresItemX 3" xfId="953" xr:uid="{00000000-0005-0000-0000-000008880000}"/>
    <cellStyle name="SAPBEXresItemX 3 10" xfId="5129" xr:uid="{00000000-0005-0000-0000-000009880000}"/>
    <cellStyle name="SAPBEXresItemX 3 11" xfId="38369" xr:uid="{00000000-0005-0000-0000-00008903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2 9" xfId="38370" xr:uid="{00000000-0005-0000-0000-00008A03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12" xfId="38371" xr:uid="{00000000-0005-0000-0000-00008B03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11" xfId="38373" xr:uid="{00000000-0005-0000-0000-00008D03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23" xfId="38372" xr:uid="{00000000-0005-0000-0000-00008C03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13" xfId="38374" xr:uid="{00000000-0005-0000-0000-000093030000}"/>
    <cellStyle name="SAPBEXstdData 3 2" xfId="963" xr:uid="{00000000-0005-0000-0000-0000078A0000}"/>
    <cellStyle name="SAPBEXstdData 3 2 10" xfId="38375" xr:uid="{00000000-0005-0000-0000-00009403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12" xfId="38376" xr:uid="{00000000-0005-0000-0000-00009503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2 9" xfId="38377" xr:uid="{00000000-0005-0000-0000-00009603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12" xfId="38378" xr:uid="{00000000-0005-0000-0000-00009903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14" xfId="38380" xr:uid="{00000000-0005-0000-0000-0000A203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23" xfId="38379" xr:uid="{00000000-0005-0000-0000-0000A1030000}"/>
    <cellStyle name="SAPBEXstdDataEmph 3" xfId="976" xr:uid="{00000000-0005-0000-0000-00003E8C0000}"/>
    <cellStyle name="SAPBEXstdDataEmph 3 10" xfId="22504" xr:uid="{00000000-0005-0000-0000-00003F8C0000}"/>
    <cellStyle name="SAPBEXstdDataEmph 3 11" xfId="38381" xr:uid="{00000000-0005-0000-0000-0000A303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11" xfId="38382" xr:uid="{00000000-0005-0000-0000-0000A403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11" xfId="38384" xr:uid="{00000000-0005-0000-0000-0000A603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22" xfId="38383" xr:uid="{00000000-0005-0000-0000-0000A503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15" xfId="38385" xr:uid="{00000000-0005-0000-0000-0000AC030000}"/>
    <cellStyle name="SAPBEXstdItem 3 2" xfId="985" xr:uid="{00000000-0005-0000-0000-00003E8E0000}"/>
    <cellStyle name="SAPBEXstdItem 3 2 10" xfId="38386" xr:uid="{00000000-0005-0000-0000-0000AD03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13" xfId="38387" xr:uid="{00000000-0005-0000-0000-0000AE03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2 9" xfId="38388" xr:uid="{00000000-0005-0000-0000-0000AF03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14" xfId="38389" xr:uid="{00000000-0005-0000-0000-0000B2030000}"/>
    <cellStyle name="SAPBEXstdItem 6 2" xfId="991" xr:uid="{00000000-0005-0000-0000-0000E38E0000}"/>
    <cellStyle name="SAPBEXstdItem 6 2 10" xfId="38390" xr:uid="{00000000-0005-0000-0000-0000B303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10" xfId="38391" xr:uid="{00000000-0005-0000-0000-0000B403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13" xfId="38393" xr:uid="{00000000-0005-0000-0000-0000BD03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22" xfId="38392" xr:uid="{00000000-0005-0000-0000-0000BC030000}"/>
    <cellStyle name="SAPBEXstdItemX 3" xfId="1001" xr:uid="{00000000-0005-0000-0000-00008C900000}"/>
    <cellStyle name="SAPBEXstdItemX 3 10" xfId="5153" xr:uid="{00000000-0005-0000-0000-00008D900000}"/>
    <cellStyle name="SAPBEXstdItemX 3 11" xfId="38394" xr:uid="{00000000-0005-0000-0000-0000BE03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2 9" xfId="38395" xr:uid="{00000000-0005-0000-0000-0000BF03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14" xfId="38396" xr:uid="{00000000-0005-0000-0000-0000C0030000}"/>
    <cellStyle name="SAPBEXstdItemX 4 2" xfId="1004" xr:uid="{00000000-0005-0000-0000-0000BC900000}"/>
    <cellStyle name="SAPBEXstdItemX 4 2 10" xfId="38397" xr:uid="{00000000-0005-0000-0000-0000C103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10" xfId="38398" xr:uid="{00000000-0005-0000-0000-0000C203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19" xfId="38399" xr:uid="{00000000-0005-0000-0000-0000C703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5 9" xfId="38400" xr:uid="{00000000-0005-0000-0000-0000CC03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14" xfId="38402" xr:uid="{00000000-0005-0000-0000-0000D903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23" xfId="38401" xr:uid="{00000000-0005-0000-0000-0000D8030000}"/>
    <cellStyle name="SAPBEXundefined 3" xfId="1023" xr:uid="{00000000-0005-0000-0000-0000FD920000}"/>
    <cellStyle name="SAPBEXundefined 3 10" xfId="22517" xr:uid="{00000000-0005-0000-0000-0000FE920000}"/>
    <cellStyle name="SAPBEXundefined 3 11" xfId="38403" xr:uid="{00000000-0005-0000-0000-0000DA03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11" xfId="38404" xr:uid="{00000000-0005-0000-0000-0000DB0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13" xfId="38405" xr:uid="{00000000-0005-0000-0000-0000E503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0"/>
  <tableStyles count="1" defaultTableStyle="TableStyleMedium2" defaultPivotStyle="PivotStyleLight16">
    <tableStyle name="Invisible" pivot="0" table="0" count="0" xr9:uid="{7D21A600-B59F-4DA1-AAD9-A65954204DEB}"/>
  </tableStyles>
  <colors>
    <mruColors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93</xdr:row>
      <xdr:rowOff>9525</xdr:rowOff>
    </xdr:from>
    <xdr:to>
      <xdr:col>1</xdr:col>
      <xdr:colOff>3581077</xdr:colOff>
      <xdr:row>93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E3701F-3974-4C6E-8135-622D244795F9}"/>
            </a:ext>
          </a:extLst>
        </xdr:cNvPr>
        <xdr:cNvSpPr>
          <a:spLocks noChangeShapeType="1"/>
        </xdr:cNvSpPr>
      </xdr:nvSpPr>
      <xdr:spPr bwMode="auto">
        <a:xfrm>
          <a:off x="1900239" y="18786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105</xdr:row>
      <xdr:rowOff>-1</xdr:rowOff>
    </xdr:from>
    <xdr:to>
      <xdr:col>2</xdr:col>
      <xdr:colOff>312424</xdr:colOff>
      <xdr:row>105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4F1ABE4-6719-4C90-B2D6-DC5F4FD4134B}"/>
            </a:ext>
          </a:extLst>
        </xdr:cNvPr>
        <xdr:cNvSpPr>
          <a:spLocks noChangeShapeType="1"/>
        </xdr:cNvSpPr>
      </xdr:nvSpPr>
      <xdr:spPr bwMode="auto">
        <a:xfrm>
          <a:off x="1757367" y="211391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577F8B4-BA54-49E5-A660-E6ECE1370F30}"/>
            </a:ext>
          </a:extLst>
        </xdr:cNvPr>
        <xdr:cNvSpPr>
          <a:spLocks noChangeShapeType="1"/>
        </xdr:cNvSpPr>
      </xdr:nvSpPr>
      <xdr:spPr bwMode="auto">
        <a:xfrm>
          <a:off x="1900239" y="28019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EDF6BB53-C2B7-4566-AC2E-BA08DF3C951D}"/>
            </a:ext>
          </a:extLst>
        </xdr:cNvPr>
        <xdr:cNvSpPr>
          <a:spLocks noChangeShapeType="1"/>
        </xdr:cNvSpPr>
      </xdr:nvSpPr>
      <xdr:spPr bwMode="auto">
        <a:xfrm>
          <a:off x="1900239" y="28019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151</xdr:row>
      <xdr:rowOff>-1</xdr:rowOff>
    </xdr:from>
    <xdr:to>
      <xdr:col>2</xdr:col>
      <xdr:colOff>312424</xdr:colOff>
      <xdr:row>151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8DC50E0-516F-4CA2-9712-8EB8C1246744}"/>
            </a:ext>
          </a:extLst>
        </xdr:cNvPr>
        <xdr:cNvSpPr>
          <a:spLocks noChangeShapeType="1"/>
        </xdr:cNvSpPr>
      </xdr:nvSpPr>
      <xdr:spPr bwMode="auto">
        <a:xfrm>
          <a:off x="1757367" y="303720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94</xdr:row>
      <xdr:rowOff>9525</xdr:rowOff>
    </xdr:from>
    <xdr:to>
      <xdr:col>1</xdr:col>
      <xdr:colOff>3581077</xdr:colOff>
      <xdr:row>94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75DFD9-0C13-4782-B904-79CAEA2AB3D7}"/>
            </a:ext>
          </a:extLst>
        </xdr:cNvPr>
        <xdr:cNvSpPr>
          <a:spLocks noChangeShapeType="1"/>
        </xdr:cNvSpPr>
      </xdr:nvSpPr>
      <xdr:spPr bwMode="auto">
        <a:xfrm>
          <a:off x="1900239" y="18786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106</xdr:row>
      <xdr:rowOff>-1</xdr:rowOff>
    </xdr:from>
    <xdr:to>
      <xdr:col>2</xdr:col>
      <xdr:colOff>312424</xdr:colOff>
      <xdr:row>106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51E12B6-AF91-4D15-933A-DD809FEE1C06}"/>
            </a:ext>
          </a:extLst>
        </xdr:cNvPr>
        <xdr:cNvSpPr>
          <a:spLocks noChangeShapeType="1"/>
        </xdr:cNvSpPr>
      </xdr:nvSpPr>
      <xdr:spPr bwMode="auto">
        <a:xfrm>
          <a:off x="1757367" y="211391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140</xdr:row>
      <xdr:rowOff>9525</xdr:rowOff>
    </xdr:from>
    <xdr:to>
      <xdr:col>1</xdr:col>
      <xdr:colOff>3581077</xdr:colOff>
      <xdr:row>140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47BB093-FE07-43A2-85B9-25B0FC050545}"/>
            </a:ext>
          </a:extLst>
        </xdr:cNvPr>
        <xdr:cNvSpPr>
          <a:spLocks noChangeShapeType="1"/>
        </xdr:cNvSpPr>
      </xdr:nvSpPr>
      <xdr:spPr bwMode="auto">
        <a:xfrm>
          <a:off x="1900239" y="278225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140</xdr:row>
      <xdr:rowOff>9525</xdr:rowOff>
    </xdr:from>
    <xdr:to>
      <xdr:col>1</xdr:col>
      <xdr:colOff>3581077</xdr:colOff>
      <xdr:row>140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13B0DEBE-315B-4CF8-9DDE-3366A09A1C3C}"/>
            </a:ext>
          </a:extLst>
        </xdr:cNvPr>
        <xdr:cNvSpPr>
          <a:spLocks noChangeShapeType="1"/>
        </xdr:cNvSpPr>
      </xdr:nvSpPr>
      <xdr:spPr bwMode="auto">
        <a:xfrm>
          <a:off x="1900239" y="278225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152</xdr:row>
      <xdr:rowOff>-1</xdr:rowOff>
    </xdr:from>
    <xdr:to>
      <xdr:col>2</xdr:col>
      <xdr:colOff>312424</xdr:colOff>
      <xdr:row>152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7E26D5E1-5D06-424A-A593-4F3090167B35}"/>
            </a:ext>
          </a:extLst>
        </xdr:cNvPr>
        <xdr:cNvSpPr>
          <a:spLocks noChangeShapeType="1"/>
        </xdr:cNvSpPr>
      </xdr:nvSpPr>
      <xdr:spPr bwMode="auto">
        <a:xfrm>
          <a:off x="1757367" y="301751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F9063-FE67-4C01-BE6B-C03349E37A17}">
  <sheetPr>
    <pageSetUpPr fitToPage="1"/>
  </sheetPr>
  <dimension ref="A2:H41"/>
  <sheetViews>
    <sheetView tabSelected="1" zoomScale="80" zoomScaleNormal="80" workbookViewId="0"/>
  </sheetViews>
  <sheetFormatPr defaultColWidth="9.1796875" defaultRowHeight="14.5"/>
  <cols>
    <col min="1" max="1" width="4.81640625" style="638" bestFit="1" customWidth="1"/>
    <col min="2" max="2" width="76.6328125" style="638" customWidth="1"/>
    <col min="3" max="3" width="1.6328125" style="638" customWidth="1"/>
    <col min="4" max="4" width="20.81640625" style="638" customWidth="1"/>
    <col min="5" max="5" width="1.54296875" style="638" customWidth="1"/>
    <col min="6" max="6" width="40.6328125" style="638" customWidth="1"/>
    <col min="7" max="7" width="4.81640625" style="638" customWidth="1"/>
    <col min="8" max="16384" width="9.1796875" style="638"/>
  </cols>
  <sheetData>
    <row r="2" spans="1:8" ht="17.5">
      <c r="B2" s="1010" t="s">
        <v>57</v>
      </c>
      <c r="C2" s="1010"/>
      <c r="D2" s="1010"/>
      <c r="E2" s="1010"/>
      <c r="F2" s="1010"/>
    </row>
    <row r="3" spans="1:8" ht="17.5">
      <c r="B3" s="639" t="s">
        <v>442</v>
      </c>
      <c r="C3" s="640"/>
      <c r="D3" s="641"/>
      <c r="E3" s="641"/>
      <c r="F3" s="641"/>
    </row>
    <row r="4" spans="1:8" ht="17.5" customHeight="1">
      <c r="B4" s="1011" t="s">
        <v>772</v>
      </c>
      <c r="C4" s="1011"/>
      <c r="D4" s="1011"/>
      <c r="E4" s="1011"/>
      <c r="F4" s="1011"/>
    </row>
    <row r="5" spans="1:8" ht="17.5">
      <c r="B5" s="642" t="s">
        <v>450</v>
      </c>
      <c r="C5" s="640"/>
      <c r="D5" s="640"/>
      <c r="E5" s="640"/>
      <c r="F5" s="640"/>
    </row>
    <row r="6" spans="1:8" ht="15.5">
      <c r="B6" s="1012" t="s">
        <v>1</v>
      </c>
      <c r="C6" s="1012"/>
      <c r="D6" s="1012"/>
      <c r="E6" s="1012"/>
      <c r="F6" s="1012"/>
      <c r="G6" s="643"/>
      <c r="H6" s="643"/>
    </row>
    <row r="7" spans="1:8" ht="15.5">
      <c r="B7" s="71"/>
      <c r="C7" s="71"/>
      <c r="D7" s="644"/>
      <c r="E7" s="645"/>
      <c r="F7" s="71"/>
      <c r="G7" s="71"/>
    </row>
    <row r="8" spans="1:8" ht="15.5">
      <c r="A8" s="2" t="s">
        <v>2</v>
      </c>
      <c r="G8" s="2" t="s">
        <v>2</v>
      </c>
    </row>
    <row r="9" spans="1:8" ht="15.5">
      <c r="A9" s="646" t="s">
        <v>3</v>
      </c>
      <c r="B9" s="73" t="s">
        <v>114</v>
      </c>
      <c r="C9" s="73"/>
      <c r="D9" s="73" t="s">
        <v>33</v>
      </c>
      <c r="E9" s="75"/>
      <c r="F9" s="73" t="s">
        <v>5</v>
      </c>
      <c r="G9" s="646" t="s">
        <v>3</v>
      </c>
    </row>
    <row r="10" spans="1:8" ht="15.5">
      <c r="A10" s="2"/>
      <c r="B10" s="71"/>
      <c r="C10" s="71"/>
      <c r="D10" s="72"/>
      <c r="E10" s="72"/>
      <c r="F10" s="72"/>
      <c r="G10" s="2"/>
    </row>
    <row r="11" spans="1:8" ht="15.5">
      <c r="A11" s="2">
        <v>1</v>
      </c>
      <c r="B11" s="645" t="s">
        <v>700</v>
      </c>
      <c r="C11" s="645"/>
      <c r="D11" s="72"/>
      <c r="E11" s="72"/>
      <c r="F11" s="72"/>
      <c r="G11" s="2">
        <v>1</v>
      </c>
    </row>
    <row r="12" spans="1:8" ht="15.5">
      <c r="A12" s="2">
        <f>A11+1</f>
        <v>2</v>
      </c>
      <c r="B12" s="645"/>
      <c r="C12" s="645"/>
      <c r="D12" s="72"/>
      <c r="E12" s="72"/>
      <c r="F12" s="72"/>
      <c r="G12" s="2">
        <f>G11+1</f>
        <v>2</v>
      </c>
    </row>
    <row r="13" spans="1:8" ht="15.5">
      <c r="A13" s="2">
        <f t="shared" ref="A13:A21" si="0">A12+1</f>
        <v>3</v>
      </c>
      <c r="B13" s="647" t="s">
        <v>443</v>
      </c>
      <c r="C13" s="648"/>
      <c r="D13" s="992">
        <f>'Pg2 App X C7 Comparison'!G31</f>
        <v>1.5840737045400601</v>
      </c>
      <c r="E13" s="649"/>
      <c r="F13" s="72" t="s">
        <v>688</v>
      </c>
      <c r="G13" s="2">
        <f t="shared" ref="G13:G21" si="1">G12+1</f>
        <v>3</v>
      </c>
    </row>
    <row r="14" spans="1:8" ht="15.5">
      <c r="A14" s="2">
        <f t="shared" si="0"/>
        <v>4</v>
      </c>
      <c r="B14" s="71"/>
      <c r="C14" s="72"/>
      <c r="D14" s="649"/>
      <c r="E14" s="649"/>
      <c r="F14" s="72"/>
      <c r="G14" s="2">
        <f t="shared" si="1"/>
        <v>4</v>
      </c>
    </row>
    <row r="15" spans="1:8" ht="15.5">
      <c r="A15" s="2">
        <f t="shared" si="0"/>
        <v>5</v>
      </c>
      <c r="B15" s="71" t="s">
        <v>444</v>
      </c>
      <c r="C15" s="72"/>
      <c r="D15" s="993">
        <f>'Pg15 App X C7 Int Calc'!G113</f>
        <v>0.75876331874395031</v>
      </c>
      <c r="E15" s="650"/>
      <c r="F15" s="72" t="s">
        <v>782</v>
      </c>
      <c r="G15" s="2">
        <f t="shared" si="1"/>
        <v>5</v>
      </c>
    </row>
    <row r="16" spans="1:8" ht="15.5">
      <c r="A16" s="2">
        <f t="shared" si="0"/>
        <v>6</v>
      </c>
      <c r="B16" s="71"/>
      <c r="C16" s="72"/>
      <c r="D16" s="651"/>
      <c r="E16" s="651"/>
      <c r="F16" s="72"/>
      <c r="G16" s="2">
        <f t="shared" si="1"/>
        <v>6</v>
      </c>
    </row>
    <row r="17" spans="1:7" ht="15.5">
      <c r="A17" s="2">
        <f t="shared" si="0"/>
        <v>7</v>
      </c>
      <c r="B17" s="652" t="s">
        <v>445</v>
      </c>
      <c r="C17" s="75"/>
      <c r="D17" s="994">
        <f>D13+D15</f>
        <v>2.3428370232840106</v>
      </c>
      <c r="E17" s="649"/>
      <c r="F17" s="72" t="s">
        <v>446</v>
      </c>
      <c r="G17" s="2">
        <f t="shared" si="1"/>
        <v>7</v>
      </c>
    </row>
    <row r="18" spans="1:7" ht="15.5">
      <c r="A18" s="2">
        <f t="shared" si="0"/>
        <v>8</v>
      </c>
      <c r="B18" s="71"/>
      <c r="C18" s="72"/>
      <c r="D18" s="104"/>
      <c r="E18" s="71"/>
      <c r="F18" s="71"/>
      <c r="G18" s="2">
        <f t="shared" si="1"/>
        <v>8</v>
      </c>
    </row>
    <row r="19" spans="1:7" ht="15.5">
      <c r="A19" s="2">
        <f t="shared" si="0"/>
        <v>9</v>
      </c>
      <c r="B19" s="83" t="s">
        <v>447</v>
      </c>
      <c r="C19" s="72"/>
      <c r="D19" s="623">
        <v>12</v>
      </c>
      <c r="E19" s="71"/>
      <c r="F19" s="71"/>
      <c r="G19" s="2">
        <f t="shared" si="1"/>
        <v>9</v>
      </c>
    </row>
    <row r="20" spans="1:7" ht="15.5">
      <c r="A20" s="2">
        <f t="shared" si="0"/>
        <v>10</v>
      </c>
      <c r="B20" s="71"/>
      <c r="C20" s="72"/>
      <c r="D20" s="104"/>
      <c r="E20" s="71"/>
      <c r="F20" s="71"/>
      <c r="G20" s="2">
        <f t="shared" si="1"/>
        <v>10</v>
      </c>
    </row>
    <row r="21" spans="1:7" ht="16" thickBot="1">
      <c r="A21" s="2">
        <f t="shared" si="0"/>
        <v>11</v>
      </c>
      <c r="B21" s="652" t="s">
        <v>448</v>
      </c>
      <c r="C21" s="71"/>
      <c r="D21" s="653">
        <f>D17/12</f>
        <v>0.19523641860700089</v>
      </c>
      <c r="E21" s="71"/>
      <c r="F21" s="72" t="s">
        <v>449</v>
      </c>
      <c r="G21" s="2">
        <f t="shared" si="1"/>
        <v>11</v>
      </c>
    </row>
    <row r="22" spans="1:7" ht="16" thickTop="1">
      <c r="A22" s="2"/>
      <c r="B22" s="654"/>
      <c r="C22" s="71"/>
      <c r="D22" s="655"/>
      <c r="E22" s="71"/>
      <c r="F22" s="71"/>
      <c r="G22" s="71"/>
    </row>
    <row r="23" spans="1:7" ht="15.5">
      <c r="B23" s="71"/>
      <c r="C23" s="71"/>
      <c r="D23" s="71"/>
      <c r="E23" s="71"/>
      <c r="F23" s="71"/>
      <c r="G23" s="71"/>
    </row>
    <row r="24" spans="1:7" ht="17">
      <c r="A24" s="656">
        <v>1</v>
      </c>
      <c r="B24" s="657" t="s">
        <v>739</v>
      </c>
      <c r="C24" s="71"/>
      <c r="D24" s="71"/>
      <c r="E24" s="71"/>
      <c r="F24" s="71"/>
      <c r="G24" s="71"/>
    </row>
    <row r="25" spans="1:7" ht="15.5">
      <c r="B25" s="657" t="s">
        <v>798</v>
      </c>
      <c r="C25" s="71"/>
      <c r="D25" s="71"/>
      <c r="E25" s="71"/>
      <c r="F25" s="71"/>
      <c r="G25" s="71"/>
    </row>
    <row r="26" spans="1:7" ht="15.5">
      <c r="B26" s="1008" t="s">
        <v>799</v>
      </c>
      <c r="C26" s="71"/>
      <c r="D26" s="71"/>
      <c r="E26" s="71"/>
      <c r="F26" s="71"/>
      <c r="G26" s="71"/>
    </row>
    <row r="27" spans="1:7" ht="15.5">
      <c r="B27" s="71" t="s">
        <v>800</v>
      </c>
      <c r="C27" s="71"/>
      <c r="D27" s="71"/>
      <c r="E27" s="71"/>
      <c r="F27" s="71"/>
      <c r="G27" s="71"/>
    </row>
    <row r="28" spans="1:7" ht="15.5">
      <c r="B28" s="657"/>
      <c r="C28" s="71"/>
      <c r="D28" s="71"/>
      <c r="E28" s="71"/>
      <c r="F28" s="71"/>
      <c r="G28" s="71"/>
    </row>
    <row r="29" spans="1:7" ht="17">
      <c r="A29" s="656"/>
      <c r="B29" s="657"/>
      <c r="C29" s="71"/>
      <c r="D29" s="71"/>
      <c r="E29" s="71"/>
      <c r="F29" s="71"/>
      <c r="G29" s="71"/>
    </row>
    <row r="30" spans="1:7" ht="15.5">
      <c r="B30" s="71"/>
      <c r="C30" s="71"/>
      <c r="D30" s="71"/>
      <c r="E30" s="71"/>
      <c r="F30" s="71"/>
      <c r="G30" s="71"/>
    </row>
    <row r="31" spans="1:7" ht="15.5">
      <c r="B31" s="71"/>
      <c r="C31" s="71"/>
      <c r="D31" s="71"/>
      <c r="E31" s="71"/>
      <c r="F31" s="71"/>
      <c r="G31" s="71"/>
    </row>
    <row r="32" spans="1:7" ht="15.5">
      <c r="B32" s="71"/>
      <c r="C32" s="71"/>
      <c r="D32" s="71"/>
      <c r="E32" s="71"/>
      <c r="F32" s="71"/>
      <c r="G32" s="71"/>
    </row>
    <row r="33" spans="2:7" ht="15.5">
      <c r="B33" s="71"/>
      <c r="C33" s="71"/>
      <c r="D33" s="71"/>
      <c r="E33" s="71"/>
      <c r="F33" s="71"/>
      <c r="G33" s="71"/>
    </row>
    <row r="34" spans="2:7" ht="15.5">
      <c r="B34" s="71"/>
      <c r="C34" s="71"/>
      <c r="D34" s="71"/>
      <c r="E34" s="71"/>
      <c r="F34" s="71"/>
      <c r="G34" s="71"/>
    </row>
    <row r="35" spans="2:7" ht="15.5">
      <c r="B35" s="71"/>
      <c r="C35" s="71"/>
      <c r="D35" s="71"/>
      <c r="E35" s="71"/>
      <c r="F35" s="71"/>
      <c r="G35" s="71"/>
    </row>
    <row r="36" spans="2:7" ht="15.5">
      <c r="B36" s="71"/>
      <c r="C36" s="71"/>
      <c r="D36" s="71"/>
      <c r="E36" s="71"/>
      <c r="F36" s="71"/>
      <c r="G36" s="71"/>
    </row>
    <row r="37" spans="2:7" ht="15.5">
      <c r="B37" s="71"/>
      <c r="C37" s="71"/>
      <c r="D37" s="71"/>
      <c r="E37" s="71"/>
      <c r="F37" s="71"/>
      <c r="G37" s="71"/>
    </row>
    <row r="38" spans="2:7" ht="15.5">
      <c r="B38" s="71"/>
      <c r="C38" s="71"/>
      <c r="D38" s="71"/>
      <c r="E38" s="71"/>
      <c r="F38" s="71"/>
      <c r="G38" s="71"/>
    </row>
    <row r="39" spans="2:7" ht="15.5">
      <c r="B39" s="71"/>
      <c r="C39" s="71"/>
      <c r="D39" s="71"/>
      <c r="E39" s="71"/>
      <c r="F39" s="71"/>
      <c r="G39" s="71"/>
    </row>
    <row r="40" spans="2:7" ht="15.5">
      <c r="B40" s="71"/>
      <c r="C40" s="71"/>
      <c r="D40" s="71"/>
      <c r="E40" s="71"/>
      <c r="F40" s="71"/>
      <c r="G40" s="71"/>
    </row>
    <row r="41" spans="2:7" ht="15.5">
      <c r="B41" s="71"/>
      <c r="C41" s="71"/>
      <c r="D41" s="71"/>
      <c r="E41" s="71"/>
      <c r="F41" s="71"/>
      <c r="G41" s="71"/>
    </row>
  </sheetData>
  <mergeCells count="3">
    <mergeCell ref="B2:F2"/>
    <mergeCell ref="B4:F4"/>
    <mergeCell ref="B6:F6"/>
  </mergeCells>
  <printOptions horizontalCentered="1"/>
  <pageMargins left="0.5" right="0.5" top="0.5" bottom="0.5" header="0.25" footer="0.25"/>
  <pageSetup scale="63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050F-B3DB-45F3-93FB-BC5D56FDB95B}">
  <sheetPr>
    <pageSetUpPr fitToPage="1"/>
  </sheetPr>
  <dimension ref="A1:J29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79.54296875" style="7" customWidth="1"/>
    <col min="3" max="3" width="1.54296875" style="7" customWidth="1"/>
    <col min="4" max="4" width="16.81640625" style="7" customWidth="1"/>
    <col min="5" max="5" width="1.54296875" style="7" customWidth="1"/>
    <col min="6" max="6" width="45.81640625" style="7" bestFit="1" customWidth="1"/>
    <col min="7" max="7" width="5.1796875" style="106" customWidth="1"/>
    <col min="8" max="16384" width="8.81640625" style="7"/>
  </cols>
  <sheetData>
    <row r="1" spans="1:10">
      <c r="A1" s="914" t="s">
        <v>793</v>
      </c>
    </row>
    <row r="3" spans="1:10">
      <c r="A3" s="325"/>
      <c r="B3" s="1026" t="s">
        <v>21</v>
      </c>
      <c r="C3" s="1026"/>
      <c r="D3" s="1026"/>
      <c r="E3" s="1026"/>
      <c r="F3" s="1026"/>
      <c r="G3" s="325"/>
    </row>
    <row r="4" spans="1:10">
      <c r="A4" s="325"/>
      <c r="B4" s="1026" t="s">
        <v>134</v>
      </c>
      <c r="C4" s="1026"/>
      <c r="D4" s="1026"/>
      <c r="E4" s="1026"/>
      <c r="F4" s="1026"/>
      <c r="G4" s="325"/>
    </row>
    <row r="5" spans="1:10">
      <c r="A5" s="325"/>
      <c r="B5" s="1026" t="s">
        <v>535</v>
      </c>
      <c r="C5" s="1026"/>
      <c r="D5" s="1026"/>
      <c r="E5" s="1026"/>
      <c r="F5" s="1026"/>
      <c r="G5" s="325"/>
    </row>
    <row r="6" spans="1:10">
      <c r="A6" s="325"/>
      <c r="B6" s="1027">
        <v>-1000</v>
      </c>
      <c r="C6" s="1027"/>
      <c r="D6" s="1027"/>
      <c r="E6" s="1027"/>
      <c r="F6" s="1027"/>
      <c r="G6" s="325"/>
    </row>
    <row r="8" spans="1:10">
      <c r="A8" s="344" t="s">
        <v>2</v>
      </c>
      <c r="B8" s="75"/>
      <c r="C8" s="75"/>
      <c r="D8" s="56"/>
      <c r="E8" s="56"/>
      <c r="F8" s="56"/>
      <c r="G8" s="344" t="s">
        <v>2</v>
      </c>
    </row>
    <row r="9" spans="1:10" ht="18.5">
      <c r="A9" s="344" t="s">
        <v>3</v>
      </c>
      <c r="B9" s="558" t="s">
        <v>114</v>
      </c>
      <c r="C9" s="75"/>
      <c r="D9" s="558" t="s">
        <v>33</v>
      </c>
      <c r="E9" s="72"/>
      <c r="F9" s="558" t="s">
        <v>135</v>
      </c>
      <c r="G9" s="344" t="s">
        <v>3</v>
      </c>
    </row>
    <row r="10" spans="1:10">
      <c r="A10" s="344"/>
      <c r="B10" s="73"/>
      <c r="C10" s="75"/>
      <c r="D10" s="74"/>
      <c r="E10" s="75"/>
      <c r="F10" s="75"/>
      <c r="G10" s="344"/>
    </row>
    <row r="11" spans="1:10">
      <c r="A11" s="344">
        <v>1</v>
      </c>
      <c r="B11" s="76" t="s">
        <v>136</v>
      </c>
      <c r="C11" s="76"/>
      <c r="D11" s="409">
        <v>73.082047123374281</v>
      </c>
      <c r="E11" s="75"/>
      <c r="F11" s="72" t="s">
        <v>694</v>
      </c>
      <c r="G11" s="344">
        <f>A11</f>
        <v>1</v>
      </c>
    </row>
    <row r="12" spans="1:10">
      <c r="A12" s="344">
        <f>A11+1</f>
        <v>2</v>
      </c>
      <c r="B12" s="71"/>
      <c r="C12" s="76"/>
      <c r="D12" s="460"/>
      <c r="E12" s="77"/>
      <c r="F12" s="72"/>
      <c r="G12" s="344">
        <f>G11+1</f>
        <v>2</v>
      </c>
    </row>
    <row r="13" spans="1:10">
      <c r="A13" s="344">
        <f t="shared" ref="A13:A24" si="0">A12+1</f>
        <v>3</v>
      </c>
      <c r="B13" s="76" t="s">
        <v>137</v>
      </c>
      <c r="C13" s="76"/>
      <c r="D13" s="877">
        <f>'Pg6 As Filed Sec 2 Non-Dir Exp '!E42</f>
        <v>1555.8119872621462</v>
      </c>
      <c r="E13" s="671" t="s">
        <v>460</v>
      </c>
      <c r="F13" s="72" t="s">
        <v>695</v>
      </c>
      <c r="G13" s="344">
        <f t="shared" ref="G13:G24" si="1">G12+1</f>
        <v>3</v>
      </c>
    </row>
    <row r="14" spans="1:10">
      <c r="A14" s="344">
        <f t="shared" si="0"/>
        <v>4</v>
      </c>
      <c r="B14" s="71"/>
      <c r="C14" s="76"/>
      <c r="D14" s="460"/>
      <c r="E14" s="77"/>
      <c r="F14" s="72"/>
      <c r="G14" s="344">
        <f t="shared" si="1"/>
        <v>4</v>
      </c>
    </row>
    <row r="15" spans="1:10">
      <c r="A15" s="344">
        <f t="shared" si="0"/>
        <v>5</v>
      </c>
      <c r="B15" s="76" t="s">
        <v>138</v>
      </c>
      <c r="C15" s="76"/>
      <c r="D15" s="460"/>
      <c r="E15" s="77"/>
      <c r="F15" s="72"/>
      <c r="G15" s="344">
        <f t="shared" si="1"/>
        <v>5</v>
      </c>
    </row>
    <row r="16" spans="1:10">
      <c r="A16" s="344">
        <f t="shared" si="0"/>
        <v>6</v>
      </c>
      <c r="B16" s="71" t="s">
        <v>139</v>
      </c>
      <c r="C16" s="71"/>
      <c r="D16" s="484">
        <v>-161.41013305227202</v>
      </c>
      <c r="E16" s="75"/>
      <c r="F16" s="72" t="s">
        <v>696</v>
      </c>
      <c r="G16" s="344">
        <f t="shared" si="1"/>
        <v>6</v>
      </c>
      <c r="J16" s="482"/>
    </row>
    <row r="17" spans="1:7">
      <c r="A17" s="344">
        <f t="shared" si="0"/>
        <v>7</v>
      </c>
      <c r="B17" s="71" t="s">
        <v>140</v>
      </c>
      <c r="C17" s="71"/>
      <c r="D17" s="484">
        <v>622.27436836011827</v>
      </c>
      <c r="E17" s="75"/>
      <c r="F17" s="72" t="s">
        <v>697</v>
      </c>
      <c r="G17" s="344">
        <f t="shared" si="1"/>
        <v>7</v>
      </c>
    </row>
    <row r="18" spans="1:7">
      <c r="A18" s="344">
        <f t="shared" si="0"/>
        <v>8</v>
      </c>
      <c r="B18" s="71" t="s">
        <v>141</v>
      </c>
      <c r="C18" s="71"/>
      <c r="D18" s="484">
        <v>76.67795653445603</v>
      </c>
      <c r="E18" s="75"/>
      <c r="F18" s="72" t="s">
        <v>698</v>
      </c>
      <c r="G18" s="344">
        <f t="shared" si="1"/>
        <v>8</v>
      </c>
    </row>
    <row r="19" spans="1:7">
      <c r="A19" s="344">
        <f t="shared" si="0"/>
        <v>9</v>
      </c>
      <c r="B19" s="71" t="s">
        <v>142</v>
      </c>
      <c r="C19" s="71"/>
      <c r="D19" s="460"/>
      <c r="E19" s="77"/>
      <c r="F19" s="72"/>
      <c r="G19" s="344">
        <f t="shared" si="1"/>
        <v>9</v>
      </c>
    </row>
    <row r="20" spans="1:7">
      <c r="A20" s="344">
        <f t="shared" si="0"/>
        <v>10</v>
      </c>
      <c r="B20" s="71" t="s">
        <v>143</v>
      </c>
      <c r="C20" s="71"/>
      <c r="D20" s="559">
        <v>0</v>
      </c>
      <c r="E20" s="75"/>
      <c r="F20" s="72" t="s">
        <v>699</v>
      </c>
      <c r="G20" s="344">
        <f t="shared" si="1"/>
        <v>10</v>
      </c>
    </row>
    <row r="21" spans="1:7">
      <c r="A21" s="344">
        <f t="shared" si="0"/>
        <v>11</v>
      </c>
      <c r="B21" s="76"/>
      <c r="C21" s="76"/>
      <c r="D21" s="460"/>
      <c r="E21" s="75"/>
      <c r="F21" s="72"/>
      <c r="G21" s="344">
        <f t="shared" si="1"/>
        <v>11</v>
      </c>
    </row>
    <row r="22" spans="1:7" ht="16" thickBot="1">
      <c r="A22" s="344">
        <f t="shared" si="0"/>
        <v>12</v>
      </c>
      <c r="B22" s="76" t="s">
        <v>144</v>
      </c>
      <c r="C22" s="76"/>
      <c r="D22" s="539">
        <f>SUM(D11:D20)</f>
        <v>2166.4362262278228</v>
      </c>
      <c r="E22" s="671" t="s">
        <v>460</v>
      </c>
      <c r="F22" s="72" t="s">
        <v>536</v>
      </c>
      <c r="G22" s="344">
        <f t="shared" si="1"/>
        <v>12</v>
      </c>
    </row>
    <row r="23" spans="1:7" ht="16" thickTop="1">
      <c r="A23" s="344">
        <f t="shared" si="0"/>
        <v>13</v>
      </c>
      <c r="B23" s="71"/>
      <c r="C23" s="76"/>
      <c r="D23" s="461"/>
      <c r="E23" s="78"/>
      <c r="F23" s="72"/>
      <c r="G23" s="344">
        <f t="shared" si="1"/>
        <v>13</v>
      </c>
    </row>
    <row r="24" spans="1:7" ht="16" thickBot="1">
      <c r="A24" s="344">
        <f t="shared" si="0"/>
        <v>14</v>
      </c>
      <c r="B24" s="71" t="s">
        <v>145</v>
      </c>
      <c r="C24" s="76"/>
      <c r="D24" s="539">
        <f>D22/12</f>
        <v>180.53635218565191</v>
      </c>
      <c r="E24" s="671" t="s">
        <v>460</v>
      </c>
      <c r="F24" s="72" t="s">
        <v>537</v>
      </c>
      <c r="G24" s="344">
        <f t="shared" si="1"/>
        <v>14</v>
      </c>
    </row>
    <row r="25" spans="1:7" ht="16" thickTop="1">
      <c r="A25" s="344"/>
      <c r="B25" s="76"/>
      <c r="C25" s="76"/>
      <c r="D25" s="76"/>
      <c r="E25" s="76"/>
      <c r="F25" s="75"/>
      <c r="G25" s="344"/>
    </row>
    <row r="26" spans="1:7">
      <c r="A26" s="344"/>
      <c r="B26" s="76"/>
      <c r="C26" s="76"/>
      <c r="D26" s="76"/>
      <c r="E26" s="76"/>
      <c r="F26" s="75"/>
      <c r="G26" s="344"/>
    </row>
    <row r="27" spans="1:7">
      <c r="A27" s="671" t="s">
        <v>460</v>
      </c>
      <c r="B27" s="5" t="s">
        <v>687</v>
      </c>
      <c r="C27" s="76"/>
      <c r="D27" s="76"/>
      <c r="E27" s="76"/>
      <c r="F27" s="76"/>
      <c r="G27" s="344"/>
    </row>
    <row r="28" spans="1:7" ht="18">
      <c r="A28" s="345">
        <v>1</v>
      </c>
      <c r="B28" s="71" t="s">
        <v>538</v>
      </c>
      <c r="C28" s="71"/>
      <c r="D28" s="76"/>
      <c r="E28" s="76"/>
      <c r="F28" s="76"/>
      <c r="G28" s="346"/>
    </row>
    <row r="29" spans="1:7">
      <c r="A29" s="346"/>
      <c r="B29" s="56"/>
      <c r="C29" s="56"/>
      <c r="D29" s="76"/>
      <c r="E29" s="76"/>
      <c r="F29" s="76"/>
      <c r="G29" s="346"/>
    </row>
  </sheetData>
  <mergeCells count="4">
    <mergeCell ref="B3:F3"/>
    <mergeCell ref="B4:F4"/>
    <mergeCell ref="B5:F5"/>
    <mergeCell ref="B6:F6"/>
  </mergeCells>
  <printOptions horizontalCentered="1"/>
  <pageMargins left="0.5" right="0.5" top="0.5" bottom="0.5" header="0.35" footer="0.25"/>
  <pageSetup scale="61" orientation="portrait" r:id="rId1"/>
  <headerFooter scaleWithDoc="0" alignWithMargins="0">
    <oddHeader>&amp;C&amp;"Times New Roman,Bold"&amp;7AS FILED SEC 4B-TU WITH FERC AUDIT ADJ INCL IN APPENDIX X CYCLE 12 (ER24-176)</oddHeader>
    <oddFooter>&amp;L&amp;F&amp;CPage 8.1&amp;R&amp;A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51CD-2A8E-46EC-B74E-D2075FB012AD}">
  <sheetPr>
    <pageSetUpPr fitToPage="1"/>
  </sheetPr>
  <dimension ref="A1:K73"/>
  <sheetViews>
    <sheetView zoomScale="80" zoomScaleNormal="80" workbookViewId="0"/>
  </sheetViews>
  <sheetFormatPr defaultColWidth="8.81640625" defaultRowHeight="15.5"/>
  <cols>
    <col min="1" max="1" width="5.1796875" style="132" bestFit="1" customWidth="1"/>
    <col min="2" max="2" width="23.81640625" style="132" hidden="1" customWidth="1"/>
    <col min="3" max="3" width="80.54296875" style="128" customWidth="1"/>
    <col min="4" max="4" width="21.1796875" style="128" customWidth="1"/>
    <col min="5" max="5" width="1.54296875" style="128" customWidth="1"/>
    <col min="6" max="6" width="16.81640625" style="128" customWidth="1"/>
    <col min="7" max="7" width="1.54296875" style="128" customWidth="1"/>
    <col min="8" max="8" width="46.36328125" style="128" customWidth="1"/>
    <col min="9" max="9" width="5.1796875" style="128" customWidth="1"/>
    <col min="10" max="10" width="8.81640625" style="128"/>
    <col min="11" max="11" width="20.453125" style="128" bestFit="1" customWidth="1"/>
    <col min="12" max="16384" width="8.81640625" style="128"/>
  </cols>
  <sheetData>
    <row r="1" spans="1:9">
      <c r="H1" s="132"/>
      <c r="I1" s="132"/>
    </row>
    <row r="2" spans="1:9">
      <c r="C2" s="1028" t="s">
        <v>0</v>
      </c>
      <c r="D2" s="1028"/>
      <c r="E2" s="1028"/>
      <c r="F2" s="1028"/>
      <c r="G2" s="1028"/>
      <c r="H2" s="1028"/>
      <c r="I2" s="132"/>
    </row>
    <row r="3" spans="1:9">
      <c r="C3" s="1028" t="s">
        <v>160</v>
      </c>
      <c r="D3" s="1028"/>
      <c r="E3" s="1028"/>
      <c r="F3" s="1028"/>
      <c r="G3" s="1028"/>
      <c r="H3" s="1028"/>
      <c r="I3" s="132"/>
    </row>
    <row r="4" spans="1:9">
      <c r="C4" s="1028" t="s">
        <v>161</v>
      </c>
      <c r="D4" s="1028"/>
      <c r="E4" s="1028"/>
      <c r="F4" s="1028"/>
      <c r="G4" s="1028"/>
      <c r="H4" s="1028"/>
      <c r="I4" s="132"/>
    </row>
    <row r="5" spans="1:9">
      <c r="C5" s="1029" t="s">
        <v>480</v>
      </c>
      <c r="D5" s="1029"/>
      <c r="E5" s="1029"/>
      <c r="F5" s="1029"/>
      <c r="G5" s="1029"/>
      <c r="H5" s="1029"/>
      <c r="I5" s="132"/>
    </row>
    <row r="6" spans="1:9">
      <c r="C6" s="1030" t="s">
        <v>1</v>
      </c>
      <c r="D6" s="1031"/>
      <c r="E6" s="1031"/>
      <c r="F6" s="1031"/>
      <c r="G6" s="1031"/>
      <c r="H6" s="1031"/>
      <c r="I6" s="132"/>
    </row>
    <row r="7" spans="1:9">
      <c r="C7" s="132"/>
      <c r="D7" s="132"/>
      <c r="E7" s="132"/>
      <c r="F7" s="219"/>
      <c r="G7" s="219"/>
      <c r="H7" s="132"/>
      <c r="I7" s="132"/>
    </row>
    <row r="8" spans="1:9">
      <c r="A8" s="132" t="s">
        <v>2</v>
      </c>
      <c r="C8" s="505"/>
      <c r="D8" s="132" t="s">
        <v>147</v>
      </c>
      <c r="E8" s="505"/>
      <c r="F8" s="220"/>
      <c r="G8" s="220"/>
      <c r="H8" s="132"/>
      <c r="I8" s="132" t="s">
        <v>2</v>
      </c>
    </row>
    <row r="9" spans="1:9">
      <c r="A9" s="132" t="s">
        <v>3</v>
      </c>
      <c r="B9" s="561" t="s">
        <v>158</v>
      </c>
      <c r="D9" s="561" t="s">
        <v>148</v>
      </c>
      <c r="E9" s="505"/>
      <c r="F9" s="567" t="s">
        <v>33</v>
      </c>
      <c r="G9" s="220"/>
      <c r="H9" s="561" t="s">
        <v>5</v>
      </c>
      <c r="I9" s="132" t="s">
        <v>3</v>
      </c>
    </row>
    <row r="10" spans="1:9">
      <c r="D10" s="505"/>
      <c r="E10" s="505"/>
      <c r="F10" s="220"/>
      <c r="G10" s="220"/>
      <c r="H10" s="132"/>
      <c r="I10" s="132"/>
    </row>
    <row r="11" spans="1:9">
      <c r="A11" s="132">
        <v>1</v>
      </c>
      <c r="C11" s="10" t="s">
        <v>162</v>
      </c>
      <c r="D11" s="505"/>
      <c r="E11" s="505"/>
      <c r="F11" s="220"/>
      <c r="G11" s="220"/>
      <c r="H11" s="132"/>
      <c r="I11" s="132">
        <f>A11</f>
        <v>1</v>
      </c>
    </row>
    <row r="12" spans="1:9">
      <c r="A12" s="132">
        <f>+A11+1</f>
        <v>2</v>
      </c>
      <c r="B12" s="216" t="s">
        <v>163</v>
      </c>
      <c r="C12" s="83" t="s">
        <v>164</v>
      </c>
      <c r="D12" s="505"/>
      <c r="E12" s="505"/>
      <c r="F12" s="217">
        <v>142.95551000000003</v>
      </c>
      <c r="G12" s="220"/>
      <c r="H12" s="132" t="s">
        <v>541</v>
      </c>
      <c r="I12" s="132">
        <f>I11+1</f>
        <v>2</v>
      </c>
    </row>
    <row r="13" spans="1:9">
      <c r="A13" s="132">
        <f t="shared" ref="A13:A68" si="0">+A12+1</f>
        <v>3</v>
      </c>
      <c r="D13" s="505"/>
      <c r="E13" s="505"/>
      <c r="F13" s="220"/>
      <c r="G13" s="220"/>
      <c r="H13" s="132"/>
      <c r="I13" s="132">
        <f t="shared" ref="I13:I68" si="1">I12+1</f>
        <v>3</v>
      </c>
    </row>
    <row r="14" spans="1:9">
      <c r="A14" s="132">
        <f t="shared" si="0"/>
        <v>4</v>
      </c>
      <c r="C14" s="10" t="s">
        <v>165</v>
      </c>
      <c r="H14" s="132"/>
      <c r="I14" s="132">
        <f t="shared" si="1"/>
        <v>4</v>
      </c>
    </row>
    <row r="15" spans="1:9">
      <c r="A15" s="132">
        <f t="shared" si="0"/>
        <v>5</v>
      </c>
      <c r="C15" s="1" t="s">
        <v>166</v>
      </c>
      <c r="D15" s="132"/>
      <c r="F15" s="217">
        <v>87862.165610000011</v>
      </c>
      <c r="H15" s="132" t="s">
        <v>542</v>
      </c>
      <c r="I15" s="132">
        <f t="shared" si="1"/>
        <v>5</v>
      </c>
    </row>
    <row r="16" spans="1:9">
      <c r="A16" s="132">
        <f t="shared" si="0"/>
        <v>6</v>
      </c>
      <c r="C16" s="1" t="s">
        <v>167</v>
      </c>
      <c r="F16" s="202"/>
      <c r="H16" s="132"/>
      <c r="I16" s="132">
        <f t="shared" si="1"/>
        <v>6</v>
      </c>
    </row>
    <row r="17" spans="1:11">
      <c r="A17" s="132">
        <f t="shared" si="0"/>
        <v>7</v>
      </c>
      <c r="C17" s="1" t="s">
        <v>434</v>
      </c>
      <c r="D17" s="206"/>
      <c r="F17" s="182">
        <v>-6098.2667300000003</v>
      </c>
      <c r="H17" s="132" t="s">
        <v>543</v>
      </c>
      <c r="I17" s="132">
        <f t="shared" si="1"/>
        <v>7</v>
      </c>
    </row>
    <row r="18" spans="1:11">
      <c r="A18" s="132">
        <f t="shared" si="0"/>
        <v>8</v>
      </c>
      <c r="C18" s="1" t="s">
        <v>435</v>
      </c>
      <c r="F18" s="182">
        <v>-2804.3944900000001</v>
      </c>
      <c r="H18" s="132" t="s">
        <v>544</v>
      </c>
      <c r="I18" s="132">
        <f t="shared" si="1"/>
        <v>8</v>
      </c>
    </row>
    <row r="19" spans="1:11">
      <c r="A19" s="132">
        <f t="shared" si="0"/>
        <v>9</v>
      </c>
      <c r="C19" s="83" t="s">
        <v>692</v>
      </c>
      <c r="F19" s="182">
        <v>-7321.03485</v>
      </c>
      <c r="H19" s="132" t="s">
        <v>545</v>
      </c>
      <c r="I19" s="132">
        <f t="shared" si="1"/>
        <v>9</v>
      </c>
    </row>
    <row r="20" spans="1:11">
      <c r="A20" s="132">
        <f t="shared" si="0"/>
        <v>10</v>
      </c>
      <c r="C20" s="1" t="s">
        <v>436</v>
      </c>
      <c r="F20" s="182">
        <v>0</v>
      </c>
      <c r="H20" s="132" t="s">
        <v>546</v>
      </c>
      <c r="I20" s="132">
        <f t="shared" si="1"/>
        <v>10</v>
      </c>
    </row>
    <row r="21" spans="1:11">
      <c r="A21" s="132">
        <f t="shared" si="0"/>
        <v>11</v>
      </c>
      <c r="C21" s="1" t="s">
        <v>437</v>
      </c>
      <c r="F21" s="182">
        <v>-6065.7316999999994</v>
      </c>
      <c r="H21" s="132" t="s">
        <v>547</v>
      </c>
      <c r="I21" s="132">
        <f t="shared" si="1"/>
        <v>11</v>
      </c>
    </row>
    <row r="22" spans="1:11">
      <c r="A22" s="132">
        <f t="shared" si="0"/>
        <v>12</v>
      </c>
      <c r="C22" s="83" t="s">
        <v>438</v>
      </c>
      <c r="F22" s="182">
        <v>-12091.902990000001</v>
      </c>
      <c r="H22" s="132" t="s">
        <v>548</v>
      </c>
      <c r="I22" s="132">
        <f t="shared" si="1"/>
        <v>12</v>
      </c>
    </row>
    <row r="23" spans="1:11">
      <c r="A23" s="132">
        <f t="shared" si="0"/>
        <v>13</v>
      </c>
      <c r="C23" s="83" t="s">
        <v>439</v>
      </c>
      <c r="F23" s="182">
        <v>-16365.16099</v>
      </c>
      <c r="H23" s="132" t="s">
        <v>549</v>
      </c>
      <c r="I23" s="132">
        <f t="shared" si="1"/>
        <v>13</v>
      </c>
    </row>
    <row r="24" spans="1:11">
      <c r="A24" s="132">
        <f t="shared" si="0"/>
        <v>14</v>
      </c>
      <c r="C24" s="83" t="s">
        <v>691</v>
      </c>
      <c r="F24" s="182">
        <v>-597.84213</v>
      </c>
      <c r="H24" s="132" t="s">
        <v>550</v>
      </c>
      <c r="I24" s="132">
        <f t="shared" si="1"/>
        <v>14</v>
      </c>
    </row>
    <row r="25" spans="1:11">
      <c r="A25" s="132">
        <f t="shared" si="0"/>
        <v>15</v>
      </c>
      <c r="C25" s="1" t="s">
        <v>168</v>
      </c>
      <c r="F25" s="774">
        <v>0</v>
      </c>
      <c r="H25" s="132" t="s">
        <v>440</v>
      </c>
      <c r="I25" s="132">
        <f t="shared" si="1"/>
        <v>15</v>
      </c>
    </row>
    <row r="26" spans="1:11">
      <c r="A26" s="132">
        <f t="shared" si="0"/>
        <v>16</v>
      </c>
      <c r="C26" s="1" t="s">
        <v>767</v>
      </c>
      <c r="F26" s="774">
        <v>-1483.653</v>
      </c>
      <c r="G26" s="671"/>
      <c r="H26" s="132" t="s">
        <v>719</v>
      </c>
      <c r="I26" s="132">
        <f t="shared" si="1"/>
        <v>16</v>
      </c>
    </row>
    <row r="27" spans="1:11" ht="16" thickBot="1">
      <c r="A27" s="132">
        <f t="shared" si="0"/>
        <v>17</v>
      </c>
      <c r="C27" s="1" t="s">
        <v>169</v>
      </c>
      <c r="F27" s="983">
        <f>SUM(F15:F26)</f>
        <v>35034.17873</v>
      </c>
      <c r="G27" s="671"/>
      <c r="H27" s="222" t="s">
        <v>557</v>
      </c>
      <c r="I27" s="132">
        <f t="shared" si="1"/>
        <v>17</v>
      </c>
    </row>
    <row r="28" spans="1:11" ht="16" thickTop="1">
      <c r="A28" s="132">
        <f t="shared" si="0"/>
        <v>18</v>
      </c>
      <c r="F28" s="123"/>
      <c r="I28" s="132">
        <f t="shared" si="1"/>
        <v>18</v>
      </c>
    </row>
    <row r="29" spans="1:11">
      <c r="A29" s="132">
        <f t="shared" si="0"/>
        <v>19</v>
      </c>
      <c r="C29" s="11" t="s">
        <v>170</v>
      </c>
      <c r="F29" s="223"/>
      <c r="H29" s="132"/>
      <c r="I29" s="132">
        <f t="shared" si="1"/>
        <v>19</v>
      </c>
    </row>
    <row r="30" spans="1:11">
      <c r="A30" s="132">
        <f t="shared" si="0"/>
        <v>20</v>
      </c>
      <c r="C30" s="3" t="s">
        <v>171</v>
      </c>
      <c r="D30" s="132"/>
      <c r="F30" s="217">
        <v>426216.35858000006</v>
      </c>
      <c r="H30" s="132" t="s">
        <v>551</v>
      </c>
      <c r="I30" s="132">
        <f t="shared" si="1"/>
        <v>20</v>
      </c>
    </row>
    <row r="31" spans="1:11">
      <c r="A31" s="132">
        <f t="shared" si="0"/>
        <v>21</v>
      </c>
      <c r="C31" s="3" t="s">
        <v>172</v>
      </c>
      <c r="F31" s="223" t="s">
        <v>6</v>
      </c>
      <c r="H31" s="132"/>
      <c r="I31" s="132">
        <f t="shared" si="1"/>
        <v>21</v>
      </c>
    </row>
    <row r="32" spans="1:11">
      <c r="A32" s="132">
        <f t="shared" si="0"/>
        <v>22</v>
      </c>
      <c r="C32" s="8" t="s">
        <v>418</v>
      </c>
      <c r="F32" s="182">
        <v>0</v>
      </c>
      <c r="H32" s="132" t="s">
        <v>427</v>
      </c>
      <c r="I32" s="132">
        <f t="shared" si="1"/>
        <v>22</v>
      </c>
      <c r="J32" s="224"/>
      <c r="K32" s="225"/>
    </row>
    <row r="33" spans="1:11" ht="15.65" customHeight="1">
      <c r="A33" s="132">
        <f t="shared" si="0"/>
        <v>23</v>
      </c>
      <c r="C33" s="9" t="s">
        <v>419</v>
      </c>
      <c r="F33" s="182">
        <v>0</v>
      </c>
      <c r="H33" s="132" t="s">
        <v>428</v>
      </c>
      <c r="I33" s="132">
        <f t="shared" si="1"/>
        <v>23</v>
      </c>
      <c r="J33" s="224"/>
      <c r="K33" s="226"/>
    </row>
    <row r="34" spans="1:11">
      <c r="A34" s="132">
        <f t="shared" si="0"/>
        <v>24</v>
      </c>
      <c r="C34" s="8" t="s">
        <v>693</v>
      </c>
      <c r="F34" s="182">
        <v>-590.93499999999995</v>
      </c>
      <c r="H34" s="132" t="s">
        <v>429</v>
      </c>
      <c r="I34" s="132">
        <f t="shared" si="1"/>
        <v>24</v>
      </c>
    </row>
    <row r="35" spans="1:11">
      <c r="A35" s="132">
        <f t="shared" si="0"/>
        <v>25</v>
      </c>
      <c r="C35" s="8" t="s">
        <v>420</v>
      </c>
      <c r="F35" s="182">
        <v>-8069.99107</v>
      </c>
      <c r="H35" s="132" t="s">
        <v>425</v>
      </c>
      <c r="I35" s="132">
        <f t="shared" si="1"/>
        <v>25</v>
      </c>
      <c r="K35" s="225"/>
    </row>
    <row r="36" spans="1:11">
      <c r="A36" s="132">
        <f t="shared" si="0"/>
        <v>26</v>
      </c>
      <c r="C36" s="8" t="s">
        <v>421</v>
      </c>
      <c r="F36" s="182">
        <v>-62.146000000000001</v>
      </c>
      <c r="H36" s="132" t="s">
        <v>426</v>
      </c>
      <c r="I36" s="132">
        <f t="shared" si="1"/>
        <v>26</v>
      </c>
      <c r="J36" s="224"/>
    </row>
    <row r="37" spans="1:11">
      <c r="A37" s="132">
        <f t="shared" si="0"/>
        <v>27</v>
      </c>
      <c r="C37" s="8" t="s">
        <v>422</v>
      </c>
      <c r="F37" s="182">
        <v>-192.75449</v>
      </c>
      <c r="H37" s="132" t="s">
        <v>783</v>
      </c>
      <c r="I37" s="132">
        <f t="shared" si="1"/>
        <v>27</v>
      </c>
      <c r="J37" s="224"/>
      <c r="K37" s="225"/>
    </row>
    <row r="38" spans="1:11" ht="31">
      <c r="A38" s="132">
        <f t="shared" si="0"/>
        <v>28</v>
      </c>
      <c r="C38" s="8" t="s">
        <v>423</v>
      </c>
      <c r="F38" s="182">
        <v>-260.3999</v>
      </c>
      <c r="H38" s="227" t="s">
        <v>792</v>
      </c>
      <c r="I38" s="132">
        <f t="shared" si="1"/>
        <v>28</v>
      </c>
    </row>
    <row r="39" spans="1:11">
      <c r="A39" s="132">
        <f t="shared" si="0"/>
        <v>29</v>
      </c>
      <c r="C39" s="8" t="s">
        <v>558</v>
      </c>
      <c r="F39" s="182">
        <v>-70.022660000000002</v>
      </c>
      <c r="H39" s="132" t="s">
        <v>784</v>
      </c>
      <c r="I39" s="132">
        <f t="shared" si="1"/>
        <v>29</v>
      </c>
    </row>
    <row r="40" spans="1:11">
      <c r="A40" s="132">
        <f t="shared" si="0"/>
        <v>30</v>
      </c>
      <c r="C40" s="8" t="s">
        <v>424</v>
      </c>
      <c r="F40" s="182">
        <v>-120323.24240999999</v>
      </c>
      <c r="H40" s="132" t="s">
        <v>785</v>
      </c>
      <c r="I40" s="132">
        <f t="shared" si="1"/>
        <v>30</v>
      </c>
    </row>
    <row r="41" spans="1:11">
      <c r="A41" s="132">
        <f t="shared" si="0"/>
        <v>31</v>
      </c>
      <c r="C41" s="1" t="s">
        <v>767</v>
      </c>
      <c r="F41" s="182">
        <f>'Pg9.3 As Filed AH-3 FERC Adj'!H31</f>
        <v>-1534.3720000000001</v>
      </c>
      <c r="H41" s="132" t="s">
        <v>794</v>
      </c>
      <c r="I41" s="132">
        <f t="shared" si="1"/>
        <v>31</v>
      </c>
    </row>
    <row r="42" spans="1:11">
      <c r="A42" s="132">
        <f t="shared" si="0"/>
        <v>32</v>
      </c>
      <c r="C42" s="5" t="s">
        <v>757</v>
      </c>
      <c r="F42" s="800">
        <f>-'Pg9.2 Rev AH-3'!K30</f>
        <v>458.73322999999999</v>
      </c>
      <c r="G42" s="671" t="s">
        <v>460</v>
      </c>
      <c r="H42" s="227" t="s">
        <v>795</v>
      </c>
      <c r="I42" s="132">
        <f t="shared" si="1"/>
        <v>32</v>
      </c>
      <c r="K42" s="969"/>
    </row>
    <row r="43" spans="1:11">
      <c r="A43" s="132">
        <f t="shared" si="0"/>
        <v>33</v>
      </c>
      <c r="C43" s="3" t="s">
        <v>174</v>
      </c>
      <c r="F43" s="801">
        <f>SUM(F30:F42)</f>
        <v>295571.22828000004</v>
      </c>
      <c r="G43" s="671" t="s">
        <v>460</v>
      </c>
      <c r="H43" s="132" t="s">
        <v>758</v>
      </c>
      <c r="I43" s="132">
        <f t="shared" si="1"/>
        <v>33</v>
      </c>
      <c r="K43" s="969"/>
    </row>
    <row r="44" spans="1:11">
      <c r="A44" s="132">
        <f t="shared" si="0"/>
        <v>34</v>
      </c>
      <c r="C44" s="3" t="s">
        <v>175</v>
      </c>
      <c r="F44" s="570">
        <v>-5391.9716699999999</v>
      </c>
      <c r="H44" s="132" t="s">
        <v>552</v>
      </c>
      <c r="I44" s="132">
        <f t="shared" si="1"/>
        <v>34</v>
      </c>
      <c r="K44" s="969"/>
    </row>
    <row r="45" spans="1:11">
      <c r="A45" s="132">
        <f t="shared" si="0"/>
        <v>35</v>
      </c>
      <c r="C45" s="3" t="s">
        <v>176</v>
      </c>
      <c r="F45" s="801">
        <f>SUM(F43:F44)</f>
        <v>290179.25661000004</v>
      </c>
      <c r="G45" s="671" t="s">
        <v>460</v>
      </c>
      <c r="H45" s="132" t="s">
        <v>759</v>
      </c>
      <c r="I45" s="132">
        <f t="shared" si="1"/>
        <v>35</v>
      </c>
    </row>
    <row r="46" spans="1:11">
      <c r="A46" s="132">
        <f t="shared" si="0"/>
        <v>36</v>
      </c>
      <c r="C46" s="1" t="s">
        <v>150</v>
      </c>
      <c r="F46" s="571">
        <v>0.10301302624215687</v>
      </c>
      <c r="H46" s="222" t="s">
        <v>503</v>
      </c>
      <c r="I46" s="132">
        <f t="shared" si="1"/>
        <v>36</v>
      </c>
    </row>
    <row r="47" spans="1:11">
      <c r="A47" s="132">
        <f t="shared" si="0"/>
        <v>37</v>
      </c>
      <c r="C47" s="3" t="s">
        <v>177</v>
      </c>
      <c r="F47" s="802">
        <f>F45*F46</f>
        <v>29892.243376095506</v>
      </c>
      <c r="G47" s="671" t="s">
        <v>460</v>
      </c>
      <c r="H47" s="132" t="s">
        <v>760</v>
      </c>
      <c r="I47" s="132">
        <f t="shared" si="1"/>
        <v>37</v>
      </c>
    </row>
    <row r="48" spans="1:11">
      <c r="A48" s="132">
        <f t="shared" si="0"/>
        <v>38</v>
      </c>
      <c r="C48" s="128" t="s">
        <v>178</v>
      </c>
      <c r="F48" s="1007">
        <f>F68*(-F44)</f>
        <v>2101.4006671145225</v>
      </c>
      <c r="G48" s="671"/>
      <c r="H48" s="132" t="s">
        <v>761</v>
      </c>
      <c r="I48" s="132">
        <f t="shared" si="1"/>
        <v>38</v>
      </c>
    </row>
    <row r="49" spans="1:11" ht="16" thickBot="1">
      <c r="A49" s="132">
        <f t="shared" si="0"/>
        <v>39</v>
      </c>
      <c r="C49" s="216" t="s">
        <v>179</v>
      </c>
      <c r="F49" s="804">
        <f>F48+F47</f>
        <v>31993.644043210028</v>
      </c>
      <c r="G49" s="671" t="s">
        <v>460</v>
      </c>
      <c r="H49" s="132" t="s">
        <v>762</v>
      </c>
      <c r="I49" s="132">
        <f t="shared" si="1"/>
        <v>39</v>
      </c>
      <c r="J49" s="216"/>
      <c r="K49" s="226"/>
    </row>
    <row r="50" spans="1:11" ht="16" thickTop="1">
      <c r="A50" s="132">
        <f t="shared" si="0"/>
        <v>40</v>
      </c>
      <c r="C50" s="228"/>
      <c r="F50" s="229"/>
      <c r="H50" s="132"/>
      <c r="I50" s="132">
        <f t="shared" si="1"/>
        <v>40</v>
      </c>
    </row>
    <row r="51" spans="1:11">
      <c r="A51" s="132">
        <f t="shared" si="0"/>
        <v>41</v>
      </c>
      <c r="C51" s="4" t="s">
        <v>180</v>
      </c>
      <c r="F51" s="230"/>
      <c r="H51" s="132"/>
      <c r="I51" s="132">
        <f t="shared" si="1"/>
        <v>41</v>
      </c>
    </row>
    <row r="52" spans="1:11">
      <c r="A52" s="132">
        <f t="shared" si="0"/>
        <v>42</v>
      </c>
      <c r="C52" s="3" t="s">
        <v>181</v>
      </c>
      <c r="F52" s="970">
        <v>5249985.7493453845</v>
      </c>
      <c r="G52" s="671"/>
      <c r="H52" s="132" t="s">
        <v>721</v>
      </c>
      <c r="I52" s="132">
        <f t="shared" si="1"/>
        <v>42</v>
      </c>
    </row>
    <row r="53" spans="1:11">
      <c r="A53" s="132">
        <f t="shared" si="0"/>
        <v>43</v>
      </c>
      <c r="C53" s="3" t="s">
        <v>152</v>
      </c>
      <c r="F53" s="971">
        <v>0</v>
      </c>
      <c r="H53" s="132" t="s">
        <v>159</v>
      </c>
      <c r="I53" s="132">
        <f t="shared" si="1"/>
        <v>43</v>
      </c>
    </row>
    <row r="54" spans="1:11">
      <c r="A54" s="132">
        <f t="shared" si="0"/>
        <v>44</v>
      </c>
      <c r="C54" s="3" t="s">
        <v>153</v>
      </c>
      <c r="F54" s="972">
        <v>37219.570635083968</v>
      </c>
      <c r="G54" s="671"/>
      <c r="H54" s="231" t="s">
        <v>722</v>
      </c>
      <c r="I54" s="132">
        <f t="shared" si="1"/>
        <v>44</v>
      </c>
    </row>
    <row r="55" spans="1:11">
      <c r="A55" s="132">
        <f t="shared" si="0"/>
        <v>45</v>
      </c>
      <c r="C55" s="3" t="s">
        <v>154</v>
      </c>
      <c r="F55" s="973">
        <v>81579.657641467376</v>
      </c>
      <c r="G55" s="671"/>
      <c r="H55" s="231" t="s">
        <v>723</v>
      </c>
      <c r="I55" s="132">
        <f t="shared" si="1"/>
        <v>45</v>
      </c>
    </row>
    <row r="56" spans="1:11" ht="16" thickBot="1">
      <c r="A56" s="132">
        <f t="shared" si="0"/>
        <v>46</v>
      </c>
      <c r="C56" s="3" t="s">
        <v>182</v>
      </c>
      <c r="F56" s="974">
        <f>SUM(F52:F55)</f>
        <v>5368784.9776219362</v>
      </c>
      <c r="G56" s="671"/>
      <c r="H56" s="132" t="s">
        <v>763</v>
      </c>
      <c r="I56" s="132">
        <f t="shared" si="1"/>
        <v>46</v>
      </c>
      <c r="J56" s="117"/>
    </row>
    <row r="57" spans="1:11" ht="16" thickTop="1">
      <c r="A57" s="132">
        <f t="shared" si="0"/>
        <v>47</v>
      </c>
      <c r="C57" s="228"/>
      <c r="F57" s="123"/>
      <c r="H57" s="132"/>
      <c r="I57" s="132">
        <f t="shared" si="1"/>
        <v>47</v>
      </c>
    </row>
    <row r="58" spans="1:11">
      <c r="A58" s="132">
        <f t="shared" si="0"/>
        <v>48</v>
      </c>
      <c r="C58" s="3" t="s">
        <v>151</v>
      </c>
      <c r="F58" s="232">
        <f>F52</f>
        <v>5249985.7493453845</v>
      </c>
      <c r="G58" s="671"/>
      <c r="H58" s="189" t="s">
        <v>764</v>
      </c>
      <c r="I58" s="132">
        <f t="shared" si="1"/>
        <v>48</v>
      </c>
    </row>
    <row r="59" spans="1:11">
      <c r="A59" s="132">
        <f t="shared" si="0"/>
        <v>49</v>
      </c>
      <c r="C59" s="3" t="s">
        <v>183</v>
      </c>
      <c r="F59" s="975">
        <v>567644.06525538466</v>
      </c>
      <c r="G59" s="671"/>
      <c r="H59" s="231" t="s">
        <v>724</v>
      </c>
      <c r="I59" s="132">
        <f t="shared" si="1"/>
        <v>49</v>
      </c>
    </row>
    <row r="60" spans="1:11">
      <c r="A60" s="132">
        <f t="shared" si="0"/>
        <v>50</v>
      </c>
      <c r="C60" s="3" t="s">
        <v>184</v>
      </c>
      <c r="F60" s="971">
        <v>0</v>
      </c>
      <c r="H60" s="132" t="s">
        <v>159</v>
      </c>
      <c r="I60" s="132">
        <f t="shared" si="1"/>
        <v>50</v>
      </c>
    </row>
    <row r="61" spans="1:11">
      <c r="A61" s="132">
        <f t="shared" si="0"/>
        <v>51</v>
      </c>
      <c r="C61" s="3" t="s">
        <v>185</v>
      </c>
      <c r="F61" s="975">
        <v>510344.37089307694</v>
      </c>
      <c r="G61" s="671"/>
      <c r="H61" s="231" t="s">
        <v>725</v>
      </c>
      <c r="I61" s="132">
        <f t="shared" si="1"/>
        <v>51</v>
      </c>
    </row>
    <row r="62" spans="1:11">
      <c r="A62" s="132">
        <f t="shared" si="0"/>
        <v>52</v>
      </c>
      <c r="C62" s="3" t="s">
        <v>186</v>
      </c>
      <c r="F62" s="975">
        <v>6294515.042524999</v>
      </c>
      <c r="G62" s="671"/>
      <c r="H62" s="231" t="s">
        <v>726</v>
      </c>
      <c r="I62" s="132">
        <f t="shared" si="1"/>
        <v>52</v>
      </c>
    </row>
    <row r="63" spans="1:11">
      <c r="A63" s="132">
        <f t="shared" si="0"/>
        <v>53</v>
      </c>
      <c r="C63" s="216" t="s">
        <v>152</v>
      </c>
      <c r="F63" s="971">
        <v>0</v>
      </c>
      <c r="H63" s="132" t="s">
        <v>159</v>
      </c>
      <c r="I63" s="132">
        <f t="shared" si="1"/>
        <v>53</v>
      </c>
    </row>
    <row r="64" spans="1:11">
      <c r="A64" s="132">
        <f t="shared" si="0"/>
        <v>54</v>
      </c>
      <c r="C64" s="3" t="s">
        <v>187</v>
      </c>
      <c r="F64" s="975">
        <v>361309.36050350004</v>
      </c>
      <c r="G64" s="671"/>
      <c r="H64" s="231" t="s">
        <v>713</v>
      </c>
      <c r="I64" s="132">
        <f t="shared" si="1"/>
        <v>54</v>
      </c>
    </row>
    <row r="65" spans="1:10">
      <c r="A65" s="132">
        <f t="shared" si="0"/>
        <v>55</v>
      </c>
      <c r="C65" s="3" t="s">
        <v>188</v>
      </c>
      <c r="F65" s="976">
        <v>791935.35630818945</v>
      </c>
      <c r="G65" s="671"/>
      <c r="H65" s="231" t="s">
        <v>712</v>
      </c>
      <c r="I65" s="132">
        <f t="shared" si="1"/>
        <v>55</v>
      </c>
    </row>
    <row r="66" spans="1:10" ht="16" thickBot="1">
      <c r="A66" s="132">
        <f t="shared" si="0"/>
        <v>56</v>
      </c>
      <c r="C66" s="3" t="s">
        <v>189</v>
      </c>
      <c r="F66" s="977">
        <f>SUM(F58:F65)</f>
        <v>13775733.944830537</v>
      </c>
      <c r="G66" s="671"/>
      <c r="H66" s="132" t="s">
        <v>765</v>
      </c>
      <c r="I66" s="132">
        <f t="shared" si="1"/>
        <v>56</v>
      </c>
      <c r="J66" s="117"/>
    </row>
    <row r="67" spans="1:10" ht="16" thickTop="1">
      <c r="A67" s="132">
        <f t="shared" si="0"/>
        <v>57</v>
      </c>
      <c r="F67" s="210"/>
      <c r="H67" s="132"/>
      <c r="I67" s="132">
        <f t="shared" si="1"/>
        <v>57</v>
      </c>
    </row>
    <row r="68" spans="1:10" ht="19" thickBot="1">
      <c r="A68" s="132">
        <f t="shared" si="0"/>
        <v>58</v>
      </c>
      <c r="C68" s="3" t="s">
        <v>190</v>
      </c>
      <c r="F68" s="978">
        <f>F56/F66</f>
        <v>0.38972769067136487</v>
      </c>
      <c r="G68" s="671"/>
      <c r="H68" s="132" t="s">
        <v>766</v>
      </c>
      <c r="I68" s="132">
        <f t="shared" si="1"/>
        <v>58</v>
      </c>
      <c r="J68" s="117"/>
    </row>
    <row r="69" spans="1:10" ht="16" thickTop="1">
      <c r="C69" s="216" t="s">
        <v>6</v>
      </c>
      <c r="F69" s="233"/>
      <c r="H69" s="132"/>
      <c r="I69" s="132"/>
    </row>
    <row r="70" spans="1:10">
      <c r="C70" s="216"/>
      <c r="F70" s="233"/>
      <c r="H70" s="132"/>
      <c r="I70" s="132"/>
    </row>
    <row r="71" spans="1:10">
      <c r="A71" s="671" t="s">
        <v>460</v>
      </c>
      <c r="C71" s="5" t="str">
        <f>'Pg2 App X C7 Comparison'!B63</f>
        <v>Items in BOLD have changed to correct the over-allocation of "Duplicate Charges (Company Energy Use)" Credit in FERC Account no. 929.</v>
      </c>
      <c r="F71" s="233"/>
      <c r="G71" s="233"/>
      <c r="H71" s="132"/>
      <c r="I71" s="132"/>
    </row>
    <row r="72" spans="1:10" ht="18">
      <c r="A72" s="234">
        <v>1</v>
      </c>
      <c r="B72" s="234"/>
      <c r="C72" s="3" t="s">
        <v>554</v>
      </c>
      <c r="I72" s="132"/>
    </row>
    <row r="73" spans="1:10">
      <c r="C73" s="216"/>
      <c r="F73" s="210"/>
      <c r="G73" s="210"/>
      <c r="H73" s="132"/>
      <c r="I73" s="132"/>
    </row>
  </sheetData>
  <mergeCells count="5">
    <mergeCell ref="C2:H2"/>
    <mergeCell ref="C3:H3"/>
    <mergeCell ref="C4:H4"/>
    <mergeCell ref="C5:H5"/>
    <mergeCell ref="C6:H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3F1F-A2D8-4338-9AC4-6BC1676DB5C4}">
  <sheetPr>
    <pageSetUpPr fitToPage="1"/>
  </sheetPr>
  <dimension ref="A1:K73"/>
  <sheetViews>
    <sheetView zoomScale="80" zoomScaleNormal="80" workbookViewId="0"/>
  </sheetViews>
  <sheetFormatPr defaultColWidth="8.81640625" defaultRowHeight="15.5"/>
  <cols>
    <col min="1" max="1" width="5.1796875" style="132" bestFit="1" customWidth="1"/>
    <col min="2" max="2" width="23.81640625" style="132" hidden="1" customWidth="1"/>
    <col min="3" max="3" width="80.54296875" style="128" customWidth="1"/>
    <col min="4" max="4" width="21.1796875" style="128" customWidth="1"/>
    <col min="5" max="5" width="1.54296875" style="128" customWidth="1"/>
    <col min="6" max="6" width="16.81640625" style="128" customWidth="1"/>
    <col min="7" max="7" width="1.54296875" style="128" customWidth="1"/>
    <col min="8" max="8" width="53.81640625" style="128" customWidth="1"/>
    <col min="9" max="9" width="5.1796875" style="128" customWidth="1"/>
    <col min="10" max="10" width="8.81640625" style="128"/>
    <col min="11" max="11" width="20.453125" style="128" bestFit="1" customWidth="1"/>
    <col min="12" max="16384" width="8.81640625" style="128"/>
  </cols>
  <sheetData>
    <row r="1" spans="1:9">
      <c r="A1" s="914" t="s">
        <v>747</v>
      </c>
    </row>
    <row r="2" spans="1:9">
      <c r="H2" s="132"/>
      <c r="I2" s="132"/>
    </row>
    <row r="3" spans="1:9">
      <c r="C3" s="1028" t="s">
        <v>0</v>
      </c>
      <c r="D3" s="1028"/>
      <c r="E3" s="1028"/>
      <c r="F3" s="1028"/>
      <c r="G3" s="1028"/>
      <c r="H3" s="1028"/>
      <c r="I3" s="132"/>
    </row>
    <row r="4" spans="1:9">
      <c r="C4" s="1028" t="s">
        <v>160</v>
      </c>
      <c r="D4" s="1028"/>
      <c r="E4" s="1028"/>
      <c r="F4" s="1028"/>
      <c r="G4" s="1028"/>
      <c r="H4" s="1028"/>
      <c r="I4" s="132"/>
    </row>
    <row r="5" spans="1:9">
      <c r="C5" s="1028" t="s">
        <v>161</v>
      </c>
      <c r="D5" s="1028"/>
      <c r="E5" s="1028"/>
      <c r="F5" s="1028"/>
      <c r="G5" s="1028"/>
      <c r="H5" s="1028"/>
      <c r="I5" s="132"/>
    </row>
    <row r="6" spans="1:9">
      <c r="C6" s="1029" t="s">
        <v>480</v>
      </c>
      <c r="D6" s="1029"/>
      <c r="E6" s="1029"/>
      <c r="F6" s="1029"/>
      <c r="G6" s="1029"/>
      <c r="H6" s="1029"/>
      <c r="I6" s="132"/>
    </row>
    <row r="7" spans="1:9">
      <c r="C7" s="1030" t="s">
        <v>1</v>
      </c>
      <c r="D7" s="1031"/>
      <c r="E7" s="1031"/>
      <c r="F7" s="1031"/>
      <c r="G7" s="1031"/>
      <c r="H7" s="1031"/>
      <c r="I7" s="132"/>
    </row>
    <row r="8" spans="1:9">
      <c r="C8" s="132"/>
      <c r="D8" s="132"/>
      <c r="E8" s="132"/>
      <c r="F8" s="219"/>
      <c r="G8" s="219"/>
      <c r="H8" s="132"/>
      <c r="I8" s="132"/>
    </row>
    <row r="9" spans="1:9">
      <c r="A9" s="132" t="s">
        <v>2</v>
      </c>
      <c r="C9" s="505"/>
      <c r="D9" s="132" t="s">
        <v>147</v>
      </c>
      <c r="E9" s="505"/>
      <c r="F9" s="220"/>
      <c r="G9" s="220"/>
      <c r="H9" s="132"/>
      <c r="I9" s="132" t="s">
        <v>2</v>
      </c>
    </row>
    <row r="10" spans="1:9">
      <c r="A10" s="132" t="s">
        <v>3</v>
      </c>
      <c r="B10" s="561" t="s">
        <v>158</v>
      </c>
      <c r="D10" s="561" t="s">
        <v>148</v>
      </c>
      <c r="E10" s="505"/>
      <c r="F10" s="567" t="s">
        <v>33</v>
      </c>
      <c r="G10" s="220"/>
      <c r="H10" s="561" t="s">
        <v>5</v>
      </c>
      <c r="I10" s="132" t="s">
        <v>3</v>
      </c>
    </row>
    <row r="11" spans="1:9">
      <c r="D11" s="505"/>
      <c r="E11" s="505"/>
      <c r="F11" s="220"/>
      <c r="G11" s="220"/>
      <c r="H11" s="132"/>
      <c r="I11" s="132"/>
    </row>
    <row r="12" spans="1:9">
      <c r="A12" s="132">
        <v>1</v>
      </c>
      <c r="C12" s="10" t="s">
        <v>162</v>
      </c>
      <c r="D12" s="505"/>
      <c r="E12" s="505"/>
      <c r="F12" s="220"/>
      <c r="G12" s="220"/>
      <c r="H12" s="132"/>
      <c r="I12" s="132">
        <f>A12</f>
        <v>1</v>
      </c>
    </row>
    <row r="13" spans="1:9">
      <c r="A13" s="132">
        <f>+A12+1</f>
        <v>2</v>
      </c>
      <c r="B13" s="216" t="s">
        <v>163</v>
      </c>
      <c r="C13" s="83" t="s">
        <v>164</v>
      </c>
      <c r="D13" s="505"/>
      <c r="E13" s="505"/>
      <c r="F13" s="217">
        <v>142.95551000000003</v>
      </c>
      <c r="G13" s="220"/>
      <c r="H13" s="132" t="s">
        <v>541</v>
      </c>
      <c r="I13" s="132">
        <f>I12+1</f>
        <v>2</v>
      </c>
    </row>
    <row r="14" spans="1:9">
      <c r="A14" s="132">
        <f t="shared" ref="A14:A68" si="0">+A13+1</f>
        <v>3</v>
      </c>
      <c r="D14" s="505"/>
      <c r="E14" s="505"/>
      <c r="F14" s="220"/>
      <c r="G14" s="220"/>
      <c r="H14" s="132"/>
      <c r="I14" s="132">
        <f t="shared" ref="I14:I68" si="1">I13+1</f>
        <v>3</v>
      </c>
    </row>
    <row r="15" spans="1:9">
      <c r="A15" s="132">
        <f t="shared" si="0"/>
        <v>4</v>
      </c>
      <c r="C15" s="10" t="s">
        <v>165</v>
      </c>
      <c r="H15" s="132"/>
      <c r="I15" s="132">
        <f t="shared" si="1"/>
        <v>4</v>
      </c>
    </row>
    <row r="16" spans="1:9">
      <c r="A16" s="132">
        <f t="shared" si="0"/>
        <v>5</v>
      </c>
      <c r="C16" s="1" t="s">
        <v>166</v>
      </c>
      <c r="D16" s="132"/>
      <c r="F16" s="217">
        <v>87862.165610000011</v>
      </c>
      <c r="H16" s="132" t="s">
        <v>542</v>
      </c>
      <c r="I16" s="132">
        <f t="shared" si="1"/>
        <v>5</v>
      </c>
    </row>
    <row r="17" spans="1:9">
      <c r="A17" s="132">
        <f t="shared" si="0"/>
        <v>6</v>
      </c>
      <c r="C17" s="1" t="s">
        <v>167</v>
      </c>
      <c r="F17" s="202"/>
      <c r="H17" s="132"/>
      <c r="I17" s="132">
        <f t="shared" si="1"/>
        <v>6</v>
      </c>
    </row>
    <row r="18" spans="1:9">
      <c r="A18" s="132">
        <f t="shared" si="0"/>
        <v>7</v>
      </c>
      <c r="C18" s="1" t="s">
        <v>434</v>
      </c>
      <c r="D18" s="206"/>
      <c r="F18" s="182">
        <v>-6098.2667300000003</v>
      </c>
      <c r="H18" s="132" t="s">
        <v>543</v>
      </c>
      <c r="I18" s="132">
        <f t="shared" si="1"/>
        <v>7</v>
      </c>
    </row>
    <row r="19" spans="1:9">
      <c r="A19" s="132">
        <f t="shared" si="0"/>
        <v>8</v>
      </c>
      <c r="C19" s="1" t="s">
        <v>435</v>
      </c>
      <c r="F19" s="182">
        <v>-2804.3944900000001</v>
      </c>
      <c r="H19" s="132" t="s">
        <v>544</v>
      </c>
      <c r="I19" s="132">
        <f t="shared" si="1"/>
        <v>8</v>
      </c>
    </row>
    <row r="20" spans="1:9">
      <c r="A20" s="132">
        <f t="shared" si="0"/>
        <v>9</v>
      </c>
      <c r="C20" s="83" t="s">
        <v>692</v>
      </c>
      <c r="F20" s="182">
        <v>-7321.03485</v>
      </c>
      <c r="H20" s="132" t="s">
        <v>545</v>
      </c>
      <c r="I20" s="132">
        <f t="shared" si="1"/>
        <v>9</v>
      </c>
    </row>
    <row r="21" spans="1:9">
      <c r="A21" s="132">
        <f t="shared" si="0"/>
        <v>10</v>
      </c>
      <c r="C21" s="1" t="s">
        <v>436</v>
      </c>
      <c r="F21" s="182">
        <v>0</v>
      </c>
      <c r="H21" s="132" t="s">
        <v>546</v>
      </c>
      <c r="I21" s="132">
        <f t="shared" si="1"/>
        <v>10</v>
      </c>
    </row>
    <row r="22" spans="1:9">
      <c r="A22" s="132">
        <f t="shared" si="0"/>
        <v>11</v>
      </c>
      <c r="C22" s="1" t="s">
        <v>437</v>
      </c>
      <c r="F22" s="182">
        <v>-6065.7316999999994</v>
      </c>
      <c r="H22" s="132" t="s">
        <v>547</v>
      </c>
      <c r="I22" s="132">
        <f t="shared" si="1"/>
        <v>11</v>
      </c>
    </row>
    <row r="23" spans="1:9">
      <c r="A23" s="132">
        <f t="shared" si="0"/>
        <v>12</v>
      </c>
      <c r="C23" s="83" t="s">
        <v>438</v>
      </c>
      <c r="F23" s="182">
        <v>-12091.902990000001</v>
      </c>
      <c r="H23" s="132" t="s">
        <v>548</v>
      </c>
      <c r="I23" s="132">
        <f t="shared" si="1"/>
        <v>12</v>
      </c>
    </row>
    <row r="24" spans="1:9">
      <c r="A24" s="132">
        <f t="shared" si="0"/>
        <v>13</v>
      </c>
      <c r="C24" s="83" t="s">
        <v>439</v>
      </c>
      <c r="F24" s="182">
        <v>-16365.16099</v>
      </c>
      <c r="H24" s="132" t="s">
        <v>549</v>
      </c>
      <c r="I24" s="132">
        <f t="shared" si="1"/>
        <v>13</v>
      </c>
    </row>
    <row r="25" spans="1:9">
      <c r="A25" s="132">
        <f t="shared" si="0"/>
        <v>14</v>
      </c>
      <c r="C25" s="83" t="s">
        <v>691</v>
      </c>
      <c r="F25" s="182">
        <v>-597.84213</v>
      </c>
      <c r="H25" s="132" t="s">
        <v>550</v>
      </c>
      <c r="I25" s="132">
        <f t="shared" si="1"/>
        <v>14</v>
      </c>
    </row>
    <row r="26" spans="1:9">
      <c r="A26" s="132">
        <f t="shared" si="0"/>
        <v>15</v>
      </c>
      <c r="C26" s="1" t="s">
        <v>168</v>
      </c>
      <c r="F26" s="774">
        <v>0</v>
      </c>
      <c r="H26" s="132" t="s">
        <v>440</v>
      </c>
      <c r="I26" s="132">
        <f t="shared" si="1"/>
        <v>15</v>
      </c>
    </row>
    <row r="27" spans="1:9">
      <c r="A27" s="132">
        <f t="shared" si="0"/>
        <v>16</v>
      </c>
      <c r="C27" s="5" t="s">
        <v>556</v>
      </c>
      <c r="F27" s="775">
        <v>-1483.653</v>
      </c>
      <c r="G27" s="671" t="s">
        <v>460</v>
      </c>
      <c r="H27" s="132" t="s">
        <v>719</v>
      </c>
      <c r="I27" s="132">
        <f t="shared" si="1"/>
        <v>16</v>
      </c>
    </row>
    <row r="28" spans="1:9" ht="16" thickBot="1">
      <c r="A28" s="132">
        <f t="shared" si="0"/>
        <v>17</v>
      </c>
      <c r="C28" s="1" t="s">
        <v>169</v>
      </c>
      <c r="F28" s="984">
        <f>SUM(F16:F27)</f>
        <v>35034.17873</v>
      </c>
      <c r="G28" s="671" t="s">
        <v>460</v>
      </c>
      <c r="H28" s="222" t="s">
        <v>557</v>
      </c>
      <c r="I28" s="132">
        <f t="shared" si="1"/>
        <v>17</v>
      </c>
    </row>
    <row r="29" spans="1:9" ht="16" thickTop="1">
      <c r="A29" s="132">
        <f t="shared" si="0"/>
        <v>18</v>
      </c>
      <c r="F29" s="123"/>
      <c r="I29" s="132">
        <f t="shared" si="1"/>
        <v>18</v>
      </c>
    </row>
    <row r="30" spans="1:9">
      <c r="A30" s="132">
        <f t="shared" si="0"/>
        <v>19</v>
      </c>
      <c r="C30" s="11" t="s">
        <v>170</v>
      </c>
      <c r="F30" s="223"/>
      <c r="H30" s="132"/>
      <c r="I30" s="132">
        <f t="shared" si="1"/>
        <v>19</v>
      </c>
    </row>
    <row r="31" spans="1:9">
      <c r="A31" s="132">
        <f t="shared" si="0"/>
        <v>20</v>
      </c>
      <c r="C31" s="3" t="s">
        <v>171</v>
      </c>
      <c r="D31" s="132"/>
      <c r="F31" s="217">
        <v>426216.35858000006</v>
      </c>
      <c r="H31" s="132" t="s">
        <v>551</v>
      </c>
      <c r="I31" s="132">
        <f t="shared" si="1"/>
        <v>20</v>
      </c>
    </row>
    <row r="32" spans="1:9">
      <c r="A32" s="132">
        <f t="shared" si="0"/>
        <v>21</v>
      </c>
      <c r="C32" s="3" t="s">
        <v>172</v>
      </c>
      <c r="F32" s="223" t="s">
        <v>6</v>
      </c>
      <c r="H32" s="132"/>
      <c r="I32" s="132">
        <f t="shared" si="1"/>
        <v>21</v>
      </c>
    </row>
    <row r="33" spans="1:11">
      <c r="A33" s="132">
        <f t="shared" si="0"/>
        <v>22</v>
      </c>
      <c r="C33" s="8" t="s">
        <v>418</v>
      </c>
      <c r="F33" s="182">
        <v>0</v>
      </c>
      <c r="H33" s="132" t="s">
        <v>427</v>
      </c>
      <c r="I33" s="132">
        <f t="shared" si="1"/>
        <v>22</v>
      </c>
      <c r="J33" s="224"/>
      <c r="K33" s="225"/>
    </row>
    <row r="34" spans="1:11" ht="15.65" customHeight="1">
      <c r="A34" s="132">
        <f t="shared" si="0"/>
        <v>23</v>
      </c>
      <c r="C34" s="9" t="s">
        <v>419</v>
      </c>
      <c r="F34" s="182">
        <v>0</v>
      </c>
      <c r="H34" s="132" t="s">
        <v>428</v>
      </c>
      <c r="I34" s="132">
        <f t="shared" si="1"/>
        <v>23</v>
      </c>
      <c r="J34" s="224"/>
      <c r="K34" s="226"/>
    </row>
    <row r="35" spans="1:11">
      <c r="A35" s="132">
        <f t="shared" si="0"/>
        <v>24</v>
      </c>
      <c r="C35" s="8" t="s">
        <v>693</v>
      </c>
      <c r="F35" s="182">
        <v>-590.93499999999995</v>
      </c>
      <c r="H35" s="132" t="s">
        <v>429</v>
      </c>
      <c r="I35" s="132">
        <f t="shared" si="1"/>
        <v>24</v>
      </c>
    </row>
    <row r="36" spans="1:11">
      <c r="A36" s="132">
        <f t="shared" si="0"/>
        <v>25</v>
      </c>
      <c r="C36" s="8" t="s">
        <v>420</v>
      </c>
      <c r="F36" s="182">
        <v>-8069.99107</v>
      </c>
      <c r="H36" s="132" t="s">
        <v>425</v>
      </c>
      <c r="I36" s="132">
        <f t="shared" si="1"/>
        <v>25</v>
      </c>
      <c r="K36" s="225"/>
    </row>
    <row r="37" spans="1:11">
      <c r="A37" s="132">
        <f t="shared" si="0"/>
        <v>26</v>
      </c>
      <c r="C37" s="8" t="s">
        <v>421</v>
      </c>
      <c r="F37" s="182">
        <v>-62.146000000000001</v>
      </c>
      <c r="H37" s="132" t="s">
        <v>426</v>
      </c>
      <c r="I37" s="132">
        <f t="shared" si="1"/>
        <v>26</v>
      </c>
      <c r="J37" s="224"/>
    </row>
    <row r="38" spans="1:11">
      <c r="A38" s="132">
        <f t="shared" si="0"/>
        <v>27</v>
      </c>
      <c r="C38" s="8" t="s">
        <v>422</v>
      </c>
      <c r="F38" s="182">
        <v>-192.75449</v>
      </c>
      <c r="H38" s="132" t="s">
        <v>430</v>
      </c>
      <c r="I38" s="132">
        <f t="shared" si="1"/>
        <v>27</v>
      </c>
      <c r="J38" s="224"/>
      <c r="K38" s="225"/>
    </row>
    <row r="39" spans="1:11">
      <c r="A39" s="132">
        <f t="shared" si="0"/>
        <v>28</v>
      </c>
      <c r="C39" s="8" t="s">
        <v>423</v>
      </c>
      <c r="F39" s="182">
        <v>-260.3999</v>
      </c>
      <c r="H39" s="227" t="s">
        <v>431</v>
      </c>
      <c r="I39" s="132">
        <f t="shared" si="1"/>
        <v>28</v>
      </c>
    </row>
    <row r="40" spans="1:11">
      <c r="A40" s="132">
        <f t="shared" si="0"/>
        <v>29</v>
      </c>
      <c r="C40" s="8" t="s">
        <v>558</v>
      </c>
      <c r="F40" s="182">
        <v>-70.022660000000002</v>
      </c>
      <c r="H40" s="132" t="s">
        <v>432</v>
      </c>
      <c r="I40" s="132">
        <f t="shared" si="1"/>
        <v>29</v>
      </c>
    </row>
    <row r="41" spans="1:11">
      <c r="A41" s="132">
        <f t="shared" si="0"/>
        <v>30</v>
      </c>
      <c r="C41" s="8" t="s">
        <v>424</v>
      </c>
      <c r="F41" s="182">
        <v>-120323.24240999999</v>
      </c>
      <c r="H41" s="132" t="s">
        <v>433</v>
      </c>
      <c r="I41" s="132">
        <f t="shared" si="1"/>
        <v>30</v>
      </c>
    </row>
    <row r="42" spans="1:11">
      <c r="A42" s="132">
        <f t="shared" si="0"/>
        <v>31</v>
      </c>
      <c r="C42" s="70" t="s">
        <v>556</v>
      </c>
      <c r="F42" s="800">
        <f>'Pg9.3 As Filed AH-3 FERC Adj'!H31</f>
        <v>-1534.3720000000001</v>
      </c>
      <c r="G42" s="671" t="s">
        <v>460</v>
      </c>
      <c r="H42" s="132" t="s">
        <v>720</v>
      </c>
      <c r="I42" s="132">
        <f t="shared" si="1"/>
        <v>31</v>
      </c>
    </row>
    <row r="43" spans="1:11">
      <c r="A43" s="132">
        <f t="shared" si="0"/>
        <v>32</v>
      </c>
      <c r="C43" s="3" t="s">
        <v>174</v>
      </c>
      <c r="F43" s="801">
        <f>SUM(F31:F42)</f>
        <v>295112.49505000003</v>
      </c>
      <c r="G43" s="671" t="s">
        <v>460</v>
      </c>
      <c r="H43" s="132" t="s">
        <v>559</v>
      </c>
      <c r="I43" s="132">
        <f t="shared" si="1"/>
        <v>32</v>
      </c>
    </row>
    <row r="44" spans="1:11">
      <c r="A44" s="132">
        <f t="shared" si="0"/>
        <v>33</v>
      </c>
      <c r="C44" s="3" t="s">
        <v>175</v>
      </c>
      <c r="F44" s="570">
        <v>-5391.9716699999999</v>
      </c>
      <c r="H44" s="132" t="s">
        <v>552</v>
      </c>
      <c r="I44" s="132">
        <f t="shared" si="1"/>
        <v>33</v>
      </c>
    </row>
    <row r="45" spans="1:11">
      <c r="A45" s="132">
        <f t="shared" si="0"/>
        <v>34</v>
      </c>
      <c r="C45" s="3" t="s">
        <v>176</v>
      </c>
      <c r="F45" s="801">
        <f>SUM(F43:F44)</f>
        <v>289720.52338000003</v>
      </c>
      <c r="G45" s="671" t="s">
        <v>460</v>
      </c>
      <c r="H45" s="132" t="s">
        <v>569</v>
      </c>
      <c r="I45" s="132">
        <f t="shared" si="1"/>
        <v>34</v>
      </c>
    </row>
    <row r="46" spans="1:11">
      <c r="A46" s="132">
        <f t="shared" si="0"/>
        <v>35</v>
      </c>
      <c r="C46" s="1" t="s">
        <v>150</v>
      </c>
      <c r="F46" s="571">
        <v>0.10301302624215687</v>
      </c>
      <c r="H46" s="222" t="s">
        <v>503</v>
      </c>
      <c r="I46" s="132">
        <f t="shared" si="1"/>
        <v>35</v>
      </c>
    </row>
    <row r="47" spans="1:11">
      <c r="A47" s="132">
        <f t="shared" si="0"/>
        <v>36</v>
      </c>
      <c r="C47" s="3" t="s">
        <v>177</v>
      </c>
      <c r="F47" s="802">
        <f>F45*F46</f>
        <v>29844.987877835367</v>
      </c>
      <c r="G47" s="671" t="s">
        <v>460</v>
      </c>
      <c r="H47" s="132" t="s">
        <v>570</v>
      </c>
      <c r="I47" s="132">
        <f t="shared" si="1"/>
        <v>36</v>
      </c>
    </row>
    <row r="48" spans="1:11">
      <c r="A48" s="132">
        <f t="shared" si="0"/>
        <v>37</v>
      </c>
      <c r="C48" s="128" t="s">
        <v>178</v>
      </c>
      <c r="F48" s="803">
        <f>F68*(-F44)</f>
        <v>2101.4006671145225</v>
      </c>
      <c r="G48" s="671" t="s">
        <v>460</v>
      </c>
      <c r="H48" s="132" t="s">
        <v>571</v>
      </c>
      <c r="I48" s="132">
        <f t="shared" si="1"/>
        <v>37</v>
      </c>
    </row>
    <row r="49" spans="1:10" ht="16" thickBot="1">
      <c r="A49" s="132">
        <f t="shared" si="0"/>
        <v>38</v>
      </c>
      <c r="C49" s="216" t="s">
        <v>179</v>
      </c>
      <c r="F49" s="804">
        <f>F48+F47</f>
        <v>31946.388544949888</v>
      </c>
      <c r="G49" s="671" t="s">
        <v>460</v>
      </c>
      <c r="H49" s="132" t="s">
        <v>572</v>
      </c>
      <c r="I49" s="132">
        <f t="shared" si="1"/>
        <v>38</v>
      </c>
      <c r="J49" s="216"/>
    </row>
    <row r="50" spans="1:10" ht="16" thickTop="1">
      <c r="A50" s="132">
        <f t="shared" si="0"/>
        <v>39</v>
      </c>
      <c r="C50" s="228"/>
      <c r="F50" s="229"/>
      <c r="H50" s="132"/>
      <c r="I50" s="132">
        <f t="shared" si="1"/>
        <v>39</v>
      </c>
    </row>
    <row r="51" spans="1:10">
      <c r="A51" s="132">
        <f t="shared" si="0"/>
        <v>40</v>
      </c>
      <c r="C51" s="4" t="s">
        <v>180</v>
      </c>
      <c r="F51" s="230"/>
      <c r="H51" s="132"/>
      <c r="I51" s="132">
        <f t="shared" si="1"/>
        <v>40</v>
      </c>
    </row>
    <row r="52" spans="1:10">
      <c r="A52" s="132">
        <f t="shared" si="0"/>
        <v>41</v>
      </c>
      <c r="C52" s="3" t="s">
        <v>181</v>
      </c>
      <c r="F52" s="805">
        <v>5249985.7493453845</v>
      </c>
      <c r="G52" s="671" t="s">
        <v>460</v>
      </c>
      <c r="H52" s="132" t="s">
        <v>721</v>
      </c>
      <c r="I52" s="132">
        <f t="shared" si="1"/>
        <v>41</v>
      </c>
    </row>
    <row r="53" spans="1:10">
      <c r="A53" s="132">
        <f t="shared" si="0"/>
        <v>42</v>
      </c>
      <c r="C53" s="3" t="s">
        <v>152</v>
      </c>
      <c r="F53" s="806">
        <v>0</v>
      </c>
      <c r="H53" s="132" t="s">
        <v>159</v>
      </c>
      <c r="I53" s="132">
        <f t="shared" si="1"/>
        <v>42</v>
      </c>
    </row>
    <row r="54" spans="1:10">
      <c r="A54" s="132">
        <f t="shared" si="0"/>
        <v>43</v>
      </c>
      <c r="C54" s="3" t="s">
        <v>153</v>
      </c>
      <c r="F54" s="807">
        <v>37219.570635083968</v>
      </c>
      <c r="G54" s="671" t="s">
        <v>460</v>
      </c>
      <c r="H54" s="231" t="s">
        <v>722</v>
      </c>
      <c r="I54" s="132">
        <f t="shared" si="1"/>
        <v>43</v>
      </c>
    </row>
    <row r="55" spans="1:10">
      <c r="A55" s="132">
        <f t="shared" si="0"/>
        <v>44</v>
      </c>
      <c r="C55" s="3" t="s">
        <v>154</v>
      </c>
      <c r="F55" s="808">
        <v>81579.657641467376</v>
      </c>
      <c r="G55" s="671" t="s">
        <v>460</v>
      </c>
      <c r="H55" s="231" t="s">
        <v>723</v>
      </c>
      <c r="I55" s="132">
        <f t="shared" si="1"/>
        <v>44</v>
      </c>
    </row>
    <row r="56" spans="1:10" ht="16" thickBot="1">
      <c r="A56" s="132">
        <f t="shared" si="0"/>
        <v>45</v>
      </c>
      <c r="C56" s="3" t="s">
        <v>182</v>
      </c>
      <c r="F56" s="809">
        <f>SUM(F52:F55)</f>
        <v>5368784.9776219362</v>
      </c>
      <c r="G56" s="671" t="s">
        <v>460</v>
      </c>
      <c r="H56" s="132" t="s">
        <v>574</v>
      </c>
      <c r="I56" s="132">
        <f t="shared" si="1"/>
        <v>45</v>
      </c>
      <c r="J56" s="117"/>
    </row>
    <row r="57" spans="1:10" ht="16" thickTop="1">
      <c r="A57" s="132">
        <f t="shared" si="0"/>
        <v>46</v>
      </c>
      <c r="C57" s="228"/>
      <c r="F57" s="215"/>
      <c r="H57" s="132"/>
      <c r="I57" s="132">
        <f t="shared" si="1"/>
        <v>46</v>
      </c>
    </row>
    <row r="58" spans="1:10">
      <c r="A58" s="132">
        <f t="shared" si="0"/>
        <v>47</v>
      </c>
      <c r="C58" s="3" t="s">
        <v>151</v>
      </c>
      <c r="F58" s="810">
        <f>F52</f>
        <v>5249985.7493453845</v>
      </c>
      <c r="G58" s="671" t="s">
        <v>460</v>
      </c>
      <c r="H58" s="189" t="s">
        <v>573</v>
      </c>
      <c r="I58" s="132">
        <f t="shared" si="1"/>
        <v>47</v>
      </c>
    </row>
    <row r="59" spans="1:10">
      <c r="A59" s="132">
        <f t="shared" si="0"/>
        <v>48</v>
      </c>
      <c r="C59" s="3" t="s">
        <v>183</v>
      </c>
      <c r="F59" s="811">
        <v>567644.06525538466</v>
      </c>
      <c r="G59" s="671" t="s">
        <v>460</v>
      </c>
      <c r="H59" s="231" t="s">
        <v>724</v>
      </c>
      <c r="I59" s="132">
        <f t="shared" si="1"/>
        <v>48</v>
      </c>
    </row>
    <row r="60" spans="1:10">
      <c r="A60" s="132">
        <f t="shared" si="0"/>
        <v>49</v>
      </c>
      <c r="C60" s="3" t="s">
        <v>184</v>
      </c>
      <c r="F60" s="806">
        <v>0</v>
      </c>
      <c r="H60" s="132" t="s">
        <v>159</v>
      </c>
      <c r="I60" s="132">
        <f t="shared" si="1"/>
        <v>49</v>
      </c>
    </row>
    <row r="61" spans="1:10">
      <c r="A61" s="132">
        <f t="shared" si="0"/>
        <v>50</v>
      </c>
      <c r="C61" s="3" t="s">
        <v>185</v>
      </c>
      <c r="F61" s="811">
        <v>510344.37089307694</v>
      </c>
      <c r="G61" s="671" t="s">
        <v>460</v>
      </c>
      <c r="H61" s="231" t="s">
        <v>725</v>
      </c>
      <c r="I61" s="132">
        <f t="shared" si="1"/>
        <v>50</v>
      </c>
    </row>
    <row r="62" spans="1:10">
      <c r="A62" s="132">
        <f t="shared" si="0"/>
        <v>51</v>
      </c>
      <c r="C62" s="3" t="s">
        <v>186</v>
      </c>
      <c r="F62" s="811">
        <v>6294515.042524999</v>
      </c>
      <c r="G62" s="671" t="s">
        <v>460</v>
      </c>
      <c r="H62" s="231" t="s">
        <v>726</v>
      </c>
      <c r="I62" s="132">
        <f t="shared" si="1"/>
        <v>51</v>
      </c>
    </row>
    <row r="63" spans="1:10">
      <c r="A63" s="132">
        <f t="shared" si="0"/>
        <v>52</v>
      </c>
      <c r="C63" s="216" t="s">
        <v>152</v>
      </c>
      <c r="F63" s="806">
        <v>0</v>
      </c>
      <c r="H63" s="132" t="s">
        <v>159</v>
      </c>
      <c r="I63" s="132">
        <f t="shared" si="1"/>
        <v>52</v>
      </c>
    </row>
    <row r="64" spans="1:10">
      <c r="A64" s="132">
        <f t="shared" si="0"/>
        <v>53</v>
      </c>
      <c r="C64" s="3" t="s">
        <v>187</v>
      </c>
      <c r="F64" s="811">
        <v>361309.36050350004</v>
      </c>
      <c r="G64" s="671" t="s">
        <v>460</v>
      </c>
      <c r="H64" s="231" t="s">
        <v>713</v>
      </c>
      <c r="I64" s="132">
        <f t="shared" si="1"/>
        <v>53</v>
      </c>
    </row>
    <row r="65" spans="1:10">
      <c r="A65" s="132">
        <f t="shared" si="0"/>
        <v>54</v>
      </c>
      <c r="C65" s="3" t="s">
        <v>188</v>
      </c>
      <c r="F65" s="812">
        <v>791935.35630818945</v>
      </c>
      <c r="G65" s="671" t="s">
        <v>460</v>
      </c>
      <c r="H65" s="231" t="s">
        <v>712</v>
      </c>
      <c r="I65" s="132">
        <f t="shared" si="1"/>
        <v>54</v>
      </c>
    </row>
    <row r="66" spans="1:10" ht="16" thickBot="1">
      <c r="A66" s="132">
        <f t="shared" si="0"/>
        <v>55</v>
      </c>
      <c r="C66" s="3" t="s">
        <v>189</v>
      </c>
      <c r="F66" s="813">
        <f>SUM(F58:F65)</f>
        <v>13775733.944830537</v>
      </c>
      <c r="G66" s="671" t="s">
        <v>460</v>
      </c>
      <c r="H66" s="132" t="s">
        <v>575</v>
      </c>
      <c r="I66" s="132">
        <f t="shared" si="1"/>
        <v>55</v>
      </c>
      <c r="J66" s="117"/>
    </row>
    <row r="67" spans="1:10" ht="16" thickTop="1">
      <c r="A67" s="132">
        <f t="shared" si="0"/>
        <v>56</v>
      </c>
      <c r="F67" s="210"/>
      <c r="H67" s="132"/>
      <c r="I67" s="132">
        <f t="shared" si="1"/>
        <v>56</v>
      </c>
    </row>
    <row r="68" spans="1:10" ht="19" thickBot="1">
      <c r="A68" s="132">
        <f t="shared" si="0"/>
        <v>57</v>
      </c>
      <c r="C68" s="3" t="s">
        <v>190</v>
      </c>
      <c r="F68" s="814">
        <f>F56/F66</f>
        <v>0.38972769067136487</v>
      </c>
      <c r="G68" s="671" t="s">
        <v>460</v>
      </c>
      <c r="H68" s="132" t="s">
        <v>576</v>
      </c>
      <c r="I68" s="132">
        <f t="shared" si="1"/>
        <v>57</v>
      </c>
      <c r="J68" s="117"/>
    </row>
    <row r="69" spans="1:10" ht="16" thickTop="1">
      <c r="C69" s="216" t="s">
        <v>6</v>
      </c>
      <c r="F69" s="233"/>
      <c r="H69" s="132"/>
      <c r="I69" s="132"/>
    </row>
    <row r="70" spans="1:10">
      <c r="C70" s="216"/>
      <c r="F70" s="233"/>
      <c r="H70" s="132"/>
      <c r="I70" s="132"/>
    </row>
    <row r="71" spans="1:10">
      <c r="A71" s="671" t="s">
        <v>460</v>
      </c>
      <c r="C71" s="5" t="s">
        <v>687</v>
      </c>
      <c r="F71" s="233"/>
      <c r="G71" s="233"/>
      <c r="H71" s="132"/>
      <c r="I71" s="132"/>
    </row>
    <row r="72" spans="1:10" ht="18">
      <c r="A72" s="234">
        <v>1</v>
      </c>
      <c r="B72" s="234"/>
      <c r="C72" s="3" t="s">
        <v>554</v>
      </c>
      <c r="I72" s="132"/>
    </row>
    <row r="73" spans="1:10">
      <c r="C73" s="216"/>
      <c r="F73" s="210"/>
      <c r="G73" s="210"/>
      <c r="H73" s="132"/>
      <c r="I73" s="132"/>
    </row>
  </sheetData>
  <mergeCells count="5">
    <mergeCell ref="C3:H3"/>
    <mergeCell ref="C4:H4"/>
    <mergeCell ref="C5:H5"/>
    <mergeCell ref="C6:H6"/>
    <mergeCell ref="C7:H7"/>
  </mergeCells>
  <printOptions horizontalCentered="1"/>
  <pageMargins left="0.5" right="0.5" top="0.5" bottom="0.5" header="0.35" footer="0.25"/>
  <pageSetup scale="51" orientation="portrait" r:id="rId1"/>
  <headerFooter scaleWithDoc="0" alignWithMargins="0">
    <oddHeader>&amp;C&amp;"Times New Roman,Bold"&amp;7AS FILED STMT AH WITH FERC AUDIT ADJ INCL IN APPENDIX X CYCLE 12 (ER24-176)</oddHeader>
    <oddFooter>&amp;L&amp;F&amp;CPage 9.1&amp;R&amp;A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BEF30-F86E-4F0A-9E68-C662EECF6020}">
  <sheetPr>
    <pageSetUpPr fitToPage="1"/>
  </sheetPr>
  <dimension ref="A2:R80"/>
  <sheetViews>
    <sheetView zoomScale="80" zoomScaleNormal="80" workbookViewId="0"/>
  </sheetViews>
  <sheetFormatPr defaultColWidth="9.1796875" defaultRowHeight="15.5"/>
  <cols>
    <col min="1" max="1" width="5.1796875" style="142" customWidth="1"/>
    <col min="2" max="2" width="8.54296875" style="138" customWidth="1"/>
    <col min="3" max="3" width="65.1796875" style="138" customWidth="1"/>
    <col min="4" max="4" width="13.54296875" style="138" customWidth="1"/>
    <col min="5" max="5" width="14" style="138" customWidth="1"/>
    <col min="6" max="6" width="14.453125" style="138" customWidth="1"/>
    <col min="7" max="7" width="2" style="138" bestFit="1" customWidth="1"/>
    <col min="8" max="8" width="12.6328125" style="138" bestFit="1" customWidth="1"/>
    <col min="9" max="9" width="2.1796875" style="144" customWidth="1"/>
    <col min="10" max="10" width="16.6328125" style="138" bestFit="1" customWidth="1"/>
    <col min="11" max="11" width="15.1796875" style="138" bestFit="1" customWidth="1"/>
    <col min="12" max="12" width="2" style="138" bestFit="1" customWidth="1"/>
    <col min="13" max="13" width="14.6328125" style="138" customWidth="1"/>
    <col min="14" max="14" width="34.54296875" style="138" customWidth="1"/>
    <col min="15" max="15" width="5.1796875" style="142" customWidth="1"/>
    <col min="16" max="16" width="4" style="138" customWidth="1"/>
    <col min="17" max="17" width="13.1796875" style="138" bestFit="1" customWidth="1"/>
    <col min="18" max="18" width="9.1796875" style="138"/>
    <col min="19" max="19" width="9.81640625" style="138" customWidth="1"/>
    <col min="20" max="20" width="10" style="138" customWidth="1"/>
    <col min="21" max="16384" width="9.1796875" style="138"/>
  </cols>
  <sheetData>
    <row r="2" spans="1:18">
      <c r="B2" s="1032" t="s">
        <v>0</v>
      </c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39"/>
    </row>
    <row r="3" spans="1:18">
      <c r="B3" s="1032" t="s">
        <v>200</v>
      </c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39"/>
    </row>
    <row r="4" spans="1:18">
      <c r="B4" s="1032" t="s">
        <v>535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39"/>
    </row>
    <row r="5" spans="1:18">
      <c r="B5" s="1033" t="s">
        <v>1</v>
      </c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39"/>
    </row>
    <row r="6" spans="1:18" ht="16" thickBot="1">
      <c r="D6" s="573"/>
      <c r="E6" s="573"/>
      <c r="F6" s="573"/>
      <c r="G6" s="776"/>
      <c r="H6" s="776"/>
      <c r="I6" s="932"/>
      <c r="J6" s="776"/>
      <c r="K6" s="776"/>
      <c r="L6" s="776"/>
      <c r="M6" s="776"/>
      <c r="N6" s="573"/>
      <c r="Q6" s="128"/>
    </row>
    <row r="7" spans="1:18" ht="18">
      <c r="A7" s="139"/>
      <c r="B7" s="574"/>
      <c r="C7" s="140"/>
      <c r="D7" s="575" t="s">
        <v>7</v>
      </c>
      <c r="E7" s="141" t="s">
        <v>8</v>
      </c>
      <c r="F7" s="575" t="s">
        <v>192</v>
      </c>
      <c r="G7" s="777"/>
      <c r="H7" s="781" t="s">
        <v>10</v>
      </c>
      <c r="I7" s="762"/>
      <c r="J7" s="762" t="s">
        <v>555</v>
      </c>
      <c r="K7" s="781" t="s">
        <v>750</v>
      </c>
      <c r="L7" s="781"/>
      <c r="M7" s="919" t="s">
        <v>751</v>
      </c>
      <c r="N7" s="576"/>
      <c r="O7" s="139"/>
    </row>
    <row r="8" spans="1:18">
      <c r="A8" s="142" t="s">
        <v>2</v>
      </c>
      <c r="B8" s="143" t="s">
        <v>191</v>
      </c>
      <c r="C8" s="144"/>
      <c r="D8" s="145" t="s">
        <v>4</v>
      </c>
      <c r="E8" s="139" t="s">
        <v>193</v>
      </c>
      <c r="F8" s="145" t="s">
        <v>4</v>
      </c>
      <c r="G8" s="778"/>
      <c r="H8" s="782" t="s">
        <v>563</v>
      </c>
      <c r="I8" s="783"/>
      <c r="J8" s="763" t="s">
        <v>744</v>
      </c>
      <c r="K8" s="505" t="s">
        <v>752</v>
      </c>
      <c r="L8" s="505"/>
      <c r="M8" s="920" t="s">
        <v>753</v>
      </c>
      <c r="N8" s="146"/>
      <c r="O8" s="142" t="s">
        <v>2</v>
      </c>
    </row>
    <row r="9" spans="1:18" ht="16" thickBot="1">
      <c r="A9" s="142" t="s">
        <v>3</v>
      </c>
      <c r="B9" s="147" t="s">
        <v>194</v>
      </c>
      <c r="C9" s="577" t="s">
        <v>114</v>
      </c>
      <c r="D9" s="148" t="s">
        <v>195</v>
      </c>
      <c r="E9" s="577" t="s">
        <v>196</v>
      </c>
      <c r="F9" s="148" t="s">
        <v>197</v>
      </c>
      <c r="G9" s="779"/>
      <c r="H9" s="784" t="s">
        <v>743</v>
      </c>
      <c r="I9" s="785"/>
      <c r="J9" s="785" t="s">
        <v>745</v>
      </c>
      <c r="K9" s="921" t="s">
        <v>754</v>
      </c>
      <c r="L9" s="921"/>
      <c r="M9" s="922" t="s">
        <v>95</v>
      </c>
      <c r="N9" s="149" t="s">
        <v>5</v>
      </c>
      <c r="O9" s="142" t="s">
        <v>3</v>
      </c>
      <c r="P9" s="142"/>
    </row>
    <row r="10" spans="1:18">
      <c r="B10" s="150"/>
      <c r="C10" s="151" t="s">
        <v>201</v>
      </c>
      <c r="D10" s="125"/>
      <c r="E10" s="152"/>
      <c r="F10" s="153"/>
      <c r="G10" s="780"/>
      <c r="H10" s="780"/>
      <c r="I10" s="933"/>
      <c r="J10" s="791"/>
      <c r="K10" s="780"/>
      <c r="L10" s="780"/>
      <c r="M10" s="923"/>
      <c r="N10" s="154"/>
    </row>
    <row r="11" spans="1:18">
      <c r="A11" s="142">
        <v>1</v>
      </c>
      <c r="B11" s="150">
        <v>920</v>
      </c>
      <c r="C11" s="155" t="s">
        <v>202</v>
      </c>
      <c r="D11" s="124">
        <v>36248.331859999998</v>
      </c>
      <c r="E11" s="124">
        <v>0</v>
      </c>
      <c r="F11" s="124">
        <f>D11-E11</f>
        <v>36248.331859999998</v>
      </c>
      <c r="G11" s="349"/>
      <c r="H11" s="349"/>
      <c r="I11" s="120"/>
      <c r="J11" s="766">
        <f>F11+H11</f>
        <v>36248.331859999998</v>
      </c>
      <c r="K11" s="349"/>
      <c r="L11" s="349"/>
      <c r="M11" s="124">
        <f>J11-K11</f>
        <v>36248.331859999998</v>
      </c>
      <c r="N11" s="133" t="s">
        <v>203</v>
      </c>
      <c r="O11" s="142">
        <f>A11</f>
        <v>1</v>
      </c>
      <c r="P11" s="138" t="s">
        <v>6</v>
      </c>
      <c r="Q11" s="122"/>
    </row>
    <row r="12" spans="1:18" ht="17">
      <c r="A12" s="142">
        <f t="shared" ref="A12:A60" si="0">A11+1</f>
        <v>2</v>
      </c>
      <c r="B12" s="150">
        <v>921</v>
      </c>
      <c r="C12" s="155" t="s">
        <v>204</v>
      </c>
      <c r="D12" s="125">
        <v>7641.1020099999996</v>
      </c>
      <c r="E12" s="134">
        <f>E34</f>
        <v>0</v>
      </c>
      <c r="F12" s="125">
        <f>D12-E12</f>
        <v>7641.1020099999996</v>
      </c>
      <c r="G12" s="760" t="s">
        <v>460</v>
      </c>
      <c r="H12" s="134">
        <v>-462.197</v>
      </c>
      <c r="I12" s="787">
        <v>5</v>
      </c>
      <c r="J12" s="765">
        <f>F12+H12</f>
        <v>7178.9050099999995</v>
      </c>
      <c r="K12" s="503"/>
      <c r="L12" s="503"/>
      <c r="M12" s="125">
        <f>J12-K12</f>
        <v>7178.9050099999995</v>
      </c>
      <c r="N12" s="133" t="s">
        <v>205</v>
      </c>
      <c r="O12" s="142">
        <f t="shared" ref="O12:O60" si="1">O11+1</f>
        <v>2</v>
      </c>
      <c r="Q12" s="122"/>
      <c r="R12" s="156"/>
    </row>
    <row r="13" spans="1:18" ht="16.5">
      <c r="A13" s="142">
        <f t="shared" si="0"/>
        <v>3</v>
      </c>
      <c r="B13" s="150">
        <v>922</v>
      </c>
      <c r="C13" s="155" t="s">
        <v>206</v>
      </c>
      <c r="D13" s="125">
        <v>-7634.7186500000007</v>
      </c>
      <c r="E13" s="134">
        <v>0</v>
      </c>
      <c r="F13" s="125">
        <f>D13-E13</f>
        <v>-7634.7186500000007</v>
      </c>
      <c r="G13" s="760" t="s">
        <v>460</v>
      </c>
      <c r="H13" s="134">
        <v>-2350</v>
      </c>
      <c r="I13" s="788">
        <v>2</v>
      </c>
      <c r="J13" s="765">
        <f t="shared" ref="J13:J24" si="2">F13+H13</f>
        <v>-9984.7186500000007</v>
      </c>
      <c r="K13" s="503"/>
      <c r="L13" s="503"/>
      <c r="M13" s="125">
        <f t="shared" ref="M13:M24" si="3">J13-K13</f>
        <v>-9984.7186500000007</v>
      </c>
      <c r="N13" s="133" t="s">
        <v>207</v>
      </c>
      <c r="O13" s="142">
        <f t="shared" si="1"/>
        <v>3</v>
      </c>
      <c r="Q13" s="122"/>
    </row>
    <row r="14" spans="1:18" ht="17">
      <c r="A14" s="142">
        <f t="shared" si="0"/>
        <v>4</v>
      </c>
      <c r="B14" s="150">
        <v>923</v>
      </c>
      <c r="C14" s="155" t="s">
        <v>208</v>
      </c>
      <c r="D14" s="125">
        <v>83058.368900000001</v>
      </c>
      <c r="E14" s="134">
        <v>0</v>
      </c>
      <c r="F14" s="125">
        <f>D14-E14</f>
        <v>83058.368900000001</v>
      </c>
      <c r="G14" s="760" t="s">
        <v>460</v>
      </c>
      <c r="H14" s="488">
        <v>1267.24</v>
      </c>
      <c r="I14" s="787">
        <v>3</v>
      </c>
      <c r="J14" s="765">
        <f t="shared" si="2"/>
        <v>84325.608900000007</v>
      </c>
      <c r="K14" s="503"/>
      <c r="L14" s="503"/>
      <c r="M14" s="125">
        <f t="shared" si="3"/>
        <v>84325.608900000007</v>
      </c>
      <c r="N14" s="133" t="s">
        <v>209</v>
      </c>
      <c r="O14" s="142">
        <f t="shared" si="1"/>
        <v>4</v>
      </c>
      <c r="Q14" s="122"/>
    </row>
    <row r="15" spans="1:18">
      <c r="A15" s="142">
        <f t="shared" si="0"/>
        <v>5</v>
      </c>
      <c r="B15" s="150">
        <v>924</v>
      </c>
      <c r="C15" s="155" t="s">
        <v>210</v>
      </c>
      <c r="D15" s="125">
        <v>5391.9716699999999</v>
      </c>
      <c r="E15" s="134">
        <v>0</v>
      </c>
      <c r="F15" s="125">
        <f t="shared" ref="F15:F16" si="4">D15-E15</f>
        <v>5391.9716699999999</v>
      </c>
      <c r="G15" s="134"/>
      <c r="H15" s="134"/>
      <c r="I15" s="930"/>
      <c r="J15" s="765">
        <f t="shared" si="2"/>
        <v>5391.9716699999999</v>
      </c>
      <c r="K15" s="134"/>
      <c r="L15" s="134"/>
      <c r="M15" s="125">
        <f t="shared" si="3"/>
        <v>5391.9716699999999</v>
      </c>
      <c r="N15" s="133" t="s">
        <v>211</v>
      </c>
      <c r="O15" s="142">
        <f t="shared" si="1"/>
        <v>5</v>
      </c>
      <c r="Q15" s="122"/>
    </row>
    <row r="16" spans="1:18">
      <c r="A16" s="142">
        <f t="shared" si="0"/>
        <v>6</v>
      </c>
      <c r="B16" s="150">
        <v>925</v>
      </c>
      <c r="C16" s="155" t="s">
        <v>212</v>
      </c>
      <c r="D16" s="125">
        <v>95755.199519999995</v>
      </c>
      <c r="E16" s="134">
        <f>E35</f>
        <v>83.285070000000005</v>
      </c>
      <c r="F16" s="125">
        <f t="shared" si="4"/>
        <v>95671.914449999997</v>
      </c>
      <c r="G16" s="134"/>
      <c r="H16" s="134"/>
      <c r="I16" s="930"/>
      <c r="J16" s="765">
        <f t="shared" si="2"/>
        <v>95671.914449999997</v>
      </c>
      <c r="K16" s="134"/>
      <c r="L16" s="134"/>
      <c r="M16" s="125">
        <f t="shared" si="3"/>
        <v>95671.914449999997</v>
      </c>
      <c r="N16" s="133" t="s">
        <v>213</v>
      </c>
      <c r="O16" s="142">
        <f t="shared" si="1"/>
        <v>6</v>
      </c>
      <c r="Q16" s="122"/>
    </row>
    <row r="17" spans="1:17">
      <c r="A17" s="142">
        <f t="shared" si="0"/>
        <v>7</v>
      </c>
      <c r="B17" s="150">
        <v>926</v>
      </c>
      <c r="C17" s="155" t="s">
        <v>214</v>
      </c>
      <c r="D17" s="125">
        <v>40059.178220000002</v>
      </c>
      <c r="E17" s="134">
        <f>E36</f>
        <v>177.11483000000001</v>
      </c>
      <c r="F17" s="125">
        <f>D17-E17</f>
        <v>39882.063390000003</v>
      </c>
      <c r="G17" s="134"/>
      <c r="H17" s="134"/>
      <c r="I17" s="930"/>
      <c r="J17" s="765">
        <f t="shared" si="2"/>
        <v>39882.063390000003</v>
      </c>
      <c r="K17" s="134"/>
      <c r="L17" s="134"/>
      <c r="M17" s="125">
        <f t="shared" si="3"/>
        <v>39882.063390000003</v>
      </c>
      <c r="N17" s="133" t="s">
        <v>215</v>
      </c>
      <c r="O17" s="142">
        <f t="shared" si="1"/>
        <v>7</v>
      </c>
      <c r="Q17" s="157"/>
    </row>
    <row r="18" spans="1:17">
      <c r="A18" s="142">
        <f t="shared" si="0"/>
        <v>8</v>
      </c>
      <c r="B18" s="150">
        <v>927</v>
      </c>
      <c r="C18" s="155" t="s">
        <v>216</v>
      </c>
      <c r="D18" s="125">
        <v>120400.69545999999</v>
      </c>
      <c r="E18" s="134">
        <f>E37</f>
        <v>120400.69545999999</v>
      </c>
      <c r="F18" s="125">
        <f t="shared" ref="F18:F20" si="5">D18-E18</f>
        <v>0</v>
      </c>
      <c r="G18" s="134"/>
      <c r="H18" s="134"/>
      <c r="I18" s="930"/>
      <c r="J18" s="765">
        <f t="shared" si="2"/>
        <v>0</v>
      </c>
      <c r="K18" s="134"/>
      <c r="L18" s="134"/>
      <c r="M18" s="125">
        <f t="shared" si="3"/>
        <v>0</v>
      </c>
      <c r="N18" s="133" t="s">
        <v>217</v>
      </c>
      <c r="O18" s="142">
        <f t="shared" si="1"/>
        <v>8</v>
      </c>
      <c r="Q18" s="157"/>
    </row>
    <row r="19" spans="1:17" ht="17">
      <c r="A19" s="142">
        <f t="shared" si="0"/>
        <v>9</v>
      </c>
      <c r="B19" s="150">
        <v>928</v>
      </c>
      <c r="C19" s="155" t="s">
        <v>218</v>
      </c>
      <c r="D19" s="125">
        <v>18404.989890000001</v>
      </c>
      <c r="E19" s="134">
        <f>E42</f>
        <v>8723.0720700000002</v>
      </c>
      <c r="F19" s="125">
        <f t="shared" si="5"/>
        <v>9681.9178200000006</v>
      </c>
      <c r="G19" s="760" t="s">
        <v>460</v>
      </c>
      <c r="H19" s="488">
        <v>216.41300000000001</v>
      </c>
      <c r="I19" s="787">
        <v>4</v>
      </c>
      <c r="J19" s="765">
        <f t="shared" si="2"/>
        <v>9898.330820000001</v>
      </c>
      <c r="K19" s="503"/>
      <c r="L19" s="503"/>
      <c r="M19" s="125">
        <f t="shared" si="3"/>
        <v>9898.330820000001</v>
      </c>
      <c r="N19" s="133" t="s">
        <v>219</v>
      </c>
      <c r="O19" s="142">
        <f t="shared" si="1"/>
        <v>9</v>
      </c>
      <c r="Q19" s="157"/>
    </row>
    <row r="20" spans="1:17">
      <c r="A20" s="142">
        <f t="shared" si="0"/>
        <v>10</v>
      </c>
      <c r="B20" s="143">
        <v>929</v>
      </c>
      <c r="C20" s="155" t="s">
        <v>220</v>
      </c>
      <c r="D20" s="125">
        <v>-2220.7239900000004</v>
      </c>
      <c r="E20" s="134">
        <v>0</v>
      </c>
      <c r="F20" s="125">
        <f t="shared" si="5"/>
        <v>-2220.7239900000004</v>
      </c>
      <c r="G20" s="134"/>
      <c r="H20" s="134"/>
      <c r="I20" s="770"/>
      <c r="J20" s="765">
        <f t="shared" si="2"/>
        <v>-2220.7239900000004</v>
      </c>
      <c r="K20" s="503">
        <v>-458.73322999999999</v>
      </c>
      <c r="L20" s="929" t="s">
        <v>460</v>
      </c>
      <c r="M20" s="924">
        <f t="shared" si="3"/>
        <v>-1761.9907600000004</v>
      </c>
      <c r="N20" s="133" t="s">
        <v>221</v>
      </c>
      <c r="O20" s="142">
        <f t="shared" si="1"/>
        <v>10</v>
      </c>
      <c r="Q20" s="122"/>
    </row>
    <row r="21" spans="1:17">
      <c r="A21" s="142">
        <f t="shared" si="0"/>
        <v>11</v>
      </c>
      <c r="B21" s="158">
        <v>930.1</v>
      </c>
      <c r="C21" s="155" t="s">
        <v>222</v>
      </c>
      <c r="D21" s="125">
        <v>192.75449</v>
      </c>
      <c r="E21" s="134">
        <f>E44</f>
        <v>192.75449</v>
      </c>
      <c r="F21" s="125">
        <f>D21-E21</f>
        <v>0</v>
      </c>
      <c r="G21" s="134"/>
      <c r="H21" s="134"/>
      <c r="I21" s="770"/>
      <c r="J21" s="765">
        <f t="shared" si="2"/>
        <v>0</v>
      </c>
      <c r="K21" s="134"/>
      <c r="L21" s="134"/>
      <c r="M21" s="125">
        <f t="shared" si="3"/>
        <v>0</v>
      </c>
      <c r="N21" s="133" t="s">
        <v>223</v>
      </c>
      <c r="O21" s="142">
        <f t="shared" si="1"/>
        <v>11</v>
      </c>
      <c r="Q21" s="122"/>
    </row>
    <row r="22" spans="1:17" ht="17">
      <c r="A22" s="142">
        <f t="shared" si="0"/>
        <v>12</v>
      </c>
      <c r="B22" s="158">
        <v>930.2</v>
      </c>
      <c r="C22" s="155" t="s">
        <v>224</v>
      </c>
      <c r="D22" s="125">
        <v>7233.07431</v>
      </c>
      <c r="E22" s="134">
        <f>E46</f>
        <v>-77.453050000000005</v>
      </c>
      <c r="F22" s="125">
        <f t="shared" ref="F22" si="6">D22-E22</f>
        <v>7310.52736</v>
      </c>
      <c r="G22" s="760" t="s">
        <v>460</v>
      </c>
      <c r="H22" s="134">
        <v>-205.828</v>
      </c>
      <c r="I22" s="787">
        <v>5</v>
      </c>
      <c r="J22" s="765">
        <f t="shared" si="2"/>
        <v>7104.6993599999996</v>
      </c>
      <c r="K22" s="503"/>
      <c r="L22" s="503"/>
      <c r="M22" s="125">
        <f t="shared" si="3"/>
        <v>7104.6993599999996</v>
      </c>
      <c r="N22" s="133" t="s">
        <v>225</v>
      </c>
      <c r="O22" s="142">
        <f t="shared" si="1"/>
        <v>12</v>
      </c>
      <c r="Q22" s="159"/>
    </row>
    <row r="23" spans="1:17">
      <c r="A23" s="142">
        <f t="shared" si="0"/>
        <v>13</v>
      </c>
      <c r="B23" s="150">
        <v>931</v>
      </c>
      <c r="C23" s="155" t="s">
        <v>198</v>
      </c>
      <c r="D23" s="125">
        <v>11960.795340000001</v>
      </c>
      <c r="E23" s="134">
        <v>0</v>
      </c>
      <c r="F23" s="125">
        <f>D23-E23</f>
        <v>11960.795340000001</v>
      </c>
      <c r="G23" s="134"/>
      <c r="H23" s="134"/>
      <c r="I23" s="770"/>
      <c r="J23" s="765">
        <f t="shared" si="2"/>
        <v>11960.795340000001</v>
      </c>
      <c r="K23" s="134"/>
      <c r="L23" s="134"/>
      <c r="M23" s="125">
        <f t="shared" si="3"/>
        <v>11960.795340000001</v>
      </c>
      <c r="N23" s="133" t="s">
        <v>226</v>
      </c>
      <c r="O23" s="142">
        <f t="shared" si="1"/>
        <v>13</v>
      </c>
      <c r="Q23" s="122"/>
    </row>
    <row r="24" spans="1:17">
      <c r="A24" s="142">
        <f t="shared" si="0"/>
        <v>14</v>
      </c>
      <c r="B24" s="150">
        <v>935</v>
      </c>
      <c r="C24" s="155" t="s">
        <v>227</v>
      </c>
      <c r="D24" s="355">
        <v>9138.2105500000016</v>
      </c>
      <c r="E24" s="528">
        <f>E48</f>
        <v>70.022660000000002</v>
      </c>
      <c r="F24" s="355">
        <f>D24-E24</f>
        <v>9068.1878900000011</v>
      </c>
      <c r="G24" s="767"/>
      <c r="H24" s="528"/>
      <c r="I24" s="931"/>
      <c r="J24" s="355">
        <f t="shared" si="2"/>
        <v>9068.1878900000011</v>
      </c>
      <c r="K24" s="767"/>
      <c r="L24" s="528"/>
      <c r="M24" s="355">
        <f t="shared" si="3"/>
        <v>9068.1878900000011</v>
      </c>
      <c r="N24" s="133" t="s">
        <v>228</v>
      </c>
      <c r="O24" s="142">
        <f t="shared" si="1"/>
        <v>14</v>
      </c>
      <c r="P24" s="138" t="s">
        <v>6</v>
      </c>
      <c r="Q24" s="122"/>
    </row>
    <row r="25" spans="1:17">
      <c r="A25" s="142">
        <f t="shared" si="0"/>
        <v>15</v>
      </c>
      <c r="B25" s="150"/>
      <c r="D25" s="160"/>
      <c r="F25" s="160"/>
      <c r="I25" s="934"/>
      <c r="J25" s="792"/>
      <c r="M25" s="160"/>
      <c r="N25" s="161"/>
      <c r="O25" s="142">
        <f t="shared" si="1"/>
        <v>15</v>
      </c>
    </row>
    <row r="26" spans="1:17" ht="16" thickBot="1">
      <c r="A26" s="142">
        <f t="shared" si="0"/>
        <v>16</v>
      </c>
      <c r="B26" s="150"/>
      <c r="C26" s="144" t="s">
        <v>229</v>
      </c>
      <c r="D26" s="162">
        <f>SUM(D11:D24)</f>
        <v>425629.22958000004</v>
      </c>
      <c r="E26" s="578">
        <f>SUM(E11:E24)</f>
        <v>129569.49153</v>
      </c>
      <c r="F26" s="135">
        <f>SUM(F11:F24)</f>
        <v>296059.73804999999</v>
      </c>
      <c r="G26" s="772" t="s">
        <v>460</v>
      </c>
      <c r="H26" s="768">
        <f>SUM(H11:H24)</f>
        <v>-1534.3720000000001</v>
      </c>
      <c r="I26" s="578"/>
      <c r="J26" s="135">
        <f>SUM(J11:J24)</f>
        <v>294525.36605000001</v>
      </c>
      <c r="K26" s="925">
        <f>SUM(K11:K24)</f>
        <v>-458.73322999999999</v>
      </c>
      <c r="L26" s="938" t="s">
        <v>460</v>
      </c>
      <c r="M26" s="578">
        <f>SUM(M11:M24)</f>
        <v>294984.09928000002</v>
      </c>
      <c r="N26" s="163" t="s">
        <v>560</v>
      </c>
      <c r="O26" s="142">
        <f t="shared" si="1"/>
        <v>16</v>
      </c>
    </row>
    <row r="27" spans="1:17" ht="16" thickTop="1">
      <c r="A27" s="142">
        <f t="shared" si="0"/>
        <v>17</v>
      </c>
      <c r="B27" s="150"/>
      <c r="C27" s="144"/>
      <c r="D27" s="130"/>
      <c r="E27" s="120"/>
      <c r="F27" s="136"/>
      <c r="G27" s="761"/>
      <c r="H27" s="761"/>
      <c r="I27" s="120"/>
      <c r="J27" s="771"/>
      <c r="K27" s="761"/>
      <c r="L27" s="761"/>
      <c r="M27" s="136"/>
      <c r="N27" s="163"/>
      <c r="O27" s="142">
        <f t="shared" si="1"/>
        <v>17</v>
      </c>
    </row>
    <row r="28" spans="1:17" ht="18">
      <c r="A28" s="142">
        <f t="shared" si="0"/>
        <v>18</v>
      </c>
      <c r="B28" s="150">
        <v>413</v>
      </c>
      <c r="C28" s="138" t="s">
        <v>230</v>
      </c>
      <c r="D28" s="564">
        <v>587.12900000000002</v>
      </c>
      <c r="E28" s="310">
        <v>0</v>
      </c>
      <c r="F28" s="355">
        <f>D28-E28</f>
        <v>587.12900000000002</v>
      </c>
      <c r="G28" s="767"/>
      <c r="H28" s="528"/>
      <c r="I28" s="931"/>
      <c r="J28" s="355">
        <f t="shared" ref="J28" si="7">F28+H28</f>
        <v>587.12900000000002</v>
      </c>
      <c r="K28" s="767"/>
      <c r="L28" s="528"/>
      <c r="M28" s="355">
        <f t="shared" ref="M28" si="8">J28-K28</f>
        <v>587.12900000000002</v>
      </c>
      <c r="N28" s="163" t="s">
        <v>561</v>
      </c>
      <c r="O28" s="142">
        <f t="shared" si="1"/>
        <v>18</v>
      </c>
    </row>
    <row r="29" spans="1:17">
      <c r="A29" s="142">
        <f t="shared" si="0"/>
        <v>19</v>
      </c>
      <c r="B29" s="150"/>
      <c r="C29" s="144"/>
      <c r="D29" s="130"/>
      <c r="E29" s="120"/>
      <c r="F29" s="136"/>
      <c r="G29" s="761"/>
      <c r="H29" s="761"/>
      <c r="I29" s="120"/>
      <c r="J29" s="771"/>
      <c r="K29" s="761"/>
      <c r="L29" s="761"/>
      <c r="M29" s="136"/>
      <c r="N29" s="163"/>
      <c r="O29" s="142">
        <f t="shared" si="1"/>
        <v>19</v>
      </c>
    </row>
    <row r="30" spans="1:17" ht="16" thickBot="1">
      <c r="A30" s="142">
        <f t="shared" si="0"/>
        <v>20</v>
      </c>
      <c r="B30" s="150"/>
      <c r="C30" s="144" t="s">
        <v>231</v>
      </c>
      <c r="D30" s="162">
        <f>D26+D28</f>
        <v>426216.35858000006</v>
      </c>
      <c r="E30" s="120">
        <f>E26+E28</f>
        <v>129569.49153</v>
      </c>
      <c r="F30" s="136">
        <f>F26+F28</f>
        <v>296646.86705</v>
      </c>
      <c r="G30" s="772" t="s">
        <v>460</v>
      </c>
      <c r="H30" s="768">
        <f>H26+H28</f>
        <v>-1534.3720000000001</v>
      </c>
      <c r="I30" s="578"/>
      <c r="J30" s="135">
        <f>J26+J28</f>
        <v>295112.49505000003</v>
      </c>
      <c r="K30" s="925">
        <f>K26+K28</f>
        <v>-458.73322999999999</v>
      </c>
      <c r="L30" s="938" t="s">
        <v>460</v>
      </c>
      <c r="M30" s="578">
        <f>M26+M28</f>
        <v>295571.22828000004</v>
      </c>
      <c r="N30" s="163" t="s">
        <v>562</v>
      </c>
      <c r="O30" s="142">
        <f t="shared" si="1"/>
        <v>20</v>
      </c>
    </row>
    <row r="31" spans="1:17" ht="16.5" thickTop="1" thickBot="1">
      <c r="A31" s="142">
        <f t="shared" si="0"/>
        <v>21</v>
      </c>
      <c r="B31" s="164"/>
      <c r="C31" s="573"/>
      <c r="D31" s="165"/>
      <c r="E31" s="166"/>
      <c r="F31" s="166"/>
      <c r="G31" s="926"/>
      <c r="H31" s="927"/>
      <c r="I31" s="928"/>
      <c r="J31" s="166"/>
      <c r="K31" s="927"/>
      <c r="L31" s="921"/>
      <c r="M31" s="166"/>
      <c r="N31" s="167"/>
      <c r="O31" s="142">
        <f t="shared" si="1"/>
        <v>21</v>
      </c>
    </row>
    <row r="32" spans="1:17">
      <c r="A32" s="142">
        <f t="shared" si="0"/>
        <v>22</v>
      </c>
      <c r="B32" s="168"/>
      <c r="D32" s="169"/>
      <c r="E32" s="170"/>
      <c r="F32" s="169"/>
      <c r="G32" s="169"/>
      <c r="H32" s="169"/>
      <c r="I32" s="935"/>
      <c r="J32" s="169"/>
      <c r="K32" s="169"/>
      <c r="L32" s="169"/>
      <c r="M32" s="169"/>
      <c r="N32" s="161"/>
      <c r="O32" s="142">
        <f t="shared" si="1"/>
        <v>22</v>
      </c>
    </row>
    <row r="33" spans="1:17">
      <c r="A33" s="142">
        <f t="shared" si="0"/>
        <v>23</v>
      </c>
      <c r="B33" s="171" t="s">
        <v>232</v>
      </c>
      <c r="C33" s="142"/>
      <c r="D33" s="142"/>
      <c r="E33" s="142"/>
      <c r="F33" s="142"/>
      <c r="G33" s="142"/>
      <c r="H33" s="142"/>
      <c r="I33" s="139"/>
      <c r="J33" s="142"/>
      <c r="K33" s="142"/>
      <c r="L33" s="142"/>
      <c r="M33" s="142"/>
      <c r="N33" s="161"/>
      <c r="O33" s="142">
        <f t="shared" si="1"/>
        <v>23</v>
      </c>
    </row>
    <row r="34" spans="1:17">
      <c r="A34" s="163">
        <f t="shared" si="0"/>
        <v>24</v>
      </c>
      <c r="B34" s="490">
        <v>925</v>
      </c>
      <c r="C34" s="489" t="s">
        <v>233</v>
      </c>
      <c r="D34" s="624">
        <v>83.285070000000005</v>
      </c>
      <c r="E34" s="625"/>
      <c r="F34" s="142"/>
      <c r="G34" s="142"/>
      <c r="H34" s="142"/>
      <c r="I34" s="139"/>
      <c r="J34" s="142"/>
      <c r="K34" s="142"/>
      <c r="L34" s="142"/>
      <c r="M34" s="142"/>
      <c r="N34" s="161"/>
      <c r="O34" s="142">
        <f t="shared" si="1"/>
        <v>24</v>
      </c>
    </row>
    <row r="35" spans="1:17">
      <c r="A35" s="142">
        <f t="shared" si="0"/>
        <v>25</v>
      </c>
      <c r="B35" s="487"/>
      <c r="C35" s="489" t="s">
        <v>212</v>
      </c>
      <c r="D35" s="637">
        <v>0</v>
      </c>
      <c r="E35" s="626">
        <v>83.285070000000005</v>
      </c>
      <c r="F35" s="142"/>
      <c r="G35" s="142"/>
      <c r="H35" s="142"/>
      <c r="I35" s="139"/>
      <c r="J35" s="142"/>
      <c r="K35" s="142"/>
      <c r="L35" s="142"/>
      <c r="M35" s="142"/>
      <c r="N35" s="161"/>
      <c r="O35" s="142">
        <f t="shared" si="1"/>
        <v>25</v>
      </c>
    </row>
    <row r="36" spans="1:17">
      <c r="A36" s="142">
        <f t="shared" si="0"/>
        <v>26</v>
      </c>
      <c r="B36" s="487">
        <v>926</v>
      </c>
      <c r="C36" s="491" t="s">
        <v>233</v>
      </c>
      <c r="D36" s="627"/>
      <c r="E36" s="225">
        <v>177.11483000000001</v>
      </c>
      <c r="F36" s="142"/>
      <c r="G36" s="142"/>
      <c r="H36" s="142"/>
      <c r="I36" s="139"/>
      <c r="J36" s="142"/>
      <c r="K36" s="142"/>
      <c r="L36" s="142"/>
      <c r="M36" s="142"/>
      <c r="N36" s="161"/>
      <c r="O36" s="142">
        <f t="shared" si="1"/>
        <v>26</v>
      </c>
    </row>
    <row r="37" spans="1:17">
      <c r="A37" s="142">
        <f t="shared" si="0"/>
        <v>27</v>
      </c>
      <c r="B37" s="487">
        <v>927</v>
      </c>
      <c r="C37" s="491" t="s">
        <v>216</v>
      </c>
      <c r="D37" s="627"/>
      <c r="E37" s="225">
        <v>120400.69545999999</v>
      </c>
      <c r="F37" s="142"/>
      <c r="G37" s="142"/>
      <c r="H37" s="142"/>
      <c r="I37" s="139"/>
      <c r="J37" s="142"/>
      <c r="K37" s="142"/>
      <c r="L37" s="142"/>
      <c r="M37" s="142"/>
      <c r="N37" s="161"/>
      <c r="O37" s="142">
        <f t="shared" si="1"/>
        <v>27</v>
      </c>
    </row>
    <row r="38" spans="1:17">
      <c r="A38" s="142">
        <f t="shared" si="0"/>
        <v>28</v>
      </c>
      <c r="B38" s="487">
        <v>928</v>
      </c>
      <c r="C38" s="491" t="s">
        <v>233</v>
      </c>
      <c r="D38" s="628">
        <v>0</v>
      </c>
      <c r="E38" s="627"/>
      <c r="N38" s="161"/>
      <c r="O38" s="142">
        <f t="shared" si="1"/>
        <v>28</v>
      </c>
      <c r="Q38" s="155"/>
    </row>
    <row r="39" spans="1:17">
      <c r="A39" s="142">
        <f t="shared" si="0"/>
        <v>29</v>
      </c>
      <c r="B39" s="487"/>
      <c r="C39" s="491" t="s">
        <v>234</v>
      </c>
      <c r="D39" s="628">
        <v>0</v>
      </c>
      <c r="E39" s="629"/>
      <c r="N39" s="161"/>
      <c r="O39" s="142">
        <f t="shared" si="1"/>
        <v>29</v>
      </c>
    </row>
    <row r="40" spans="1:17">
      <c r="A40" s="142">
        <f t="shared" si="0"/>
        <v>30</v>
      </c>
      <c r="B40" s="487"/>
      <c r="C40" s="491" t="s">
        <v>235</v>
      </c>
      <c r="D40" s="488">
        <v>590.93499999999995</v>
      </c>
      <c r="E40" s="629"/>
      <c r="N40" s="161"/>
      <c r="O40" s="142">
        <f t="shared" si="1"/>
        <v>30</v>
      </c>
    </row>
    <row r="41" spans="1:17">
      <c r="A41" s="142">
        <f t="shared" si="0"/>
        <v>31</v>
      </c>
      <c r="B41" s="487"/>
      <c r="C41" s="489" t="s">
        <v>236</v>
      </c>
      <c r="D41" s="488">
        <v>8069.99107</v>
      </c>
      <c r="E41" s="488"/>
      <c r="N41" s="161"/>
      <c r="O41" s="142">
        <f t="shared" si="1"/>
        <v>31</v>
      </c>
    </row>
    <row r="42" spans="1:17">
      <c r="A42" s="142">
        <f t="shared" si="0"/>
        <v>32</v>
      </c>
      <c r="B42" s="487"/>
      <c r="C42" s="489" t="s">
        <v>237</v>
      </c>
      <c r="D42" s="572">
        <v>62.146000000000001</v>
      </c>
      <c r="E42" s="303">
        <v>8723.0720700000002</v>
      </c>
      <c r="N42" s="161"/>
      <c r="O42" s="142">
        <f t="shared" si="1"/>
        <v>32</v>
      </c>
    </row>
    <row r="43" spans="1:17" ht="18">
      <c r="A43" s="142">
        <f t="shared" si="0"/>
        <v>33</v>
      </c>
      <c r="B43" s="936">
        <v>929</v>
      </c>
      <c r="C43" s="174" t="s">
        <v>755</v>
      </c>
      <c r="D43" s="488"/>
      <c r="E43" s="303"/>
      <c r="N43" s="161"/>
      <c r="O43" s="142">
        <f t="shared" si="1"/>
        <v>33</v>
      </c>
    </row>
    <row r="44" spans="1:17">
      <c r="A44" s="142">
        <f t="shared" si="0"/>
        <v>34</v>
      </c>
      <c r="B44" s="630">
        <v>930.1</v>
      </c>
      <c r="C44" s="489" t="s">
        <v>222</v>
      </c>
      <c r="D44" s="627"/>
      <c r="E44" s="303">
        <v>192.75449</v>
      </c>
      <c r="N44" s="161"/>
      <c r="O44" s="142">
        <f t="shared" si="1"/>
        <v>34</v>
      </c>
    </row>
    <row r="45" spans="1:17">
      <c r="A45" s="142">
        <f t="shared" si="0"/>
        <v>35</v>
      </c>
      <c r="B45" s="631">
        <v>930.2</v>
      </c>
      <c r="C45" s="491" t="s">
        <v>238</v>
      </c>
      <c r="D45" s="634">
        <v>0</v>
      </c>
      <c r="E45" s="495"/>
      <c r="F45" s="172"/>
      <c r="G45" s="172"/>
      <c r="H45" s="172"/>
      <c r="I45" s="172"/>
      <c r="J45" s="172"/>
      <c r="K45" s="172"/>
      <c r="L45" s="172"/>
      <c r="M45" s="172"/>
      <c r="N45" s="173"/>
      <c r="O45" s="142">
        <f t="shared" si="1"/>
        <v>35</v>
      </c>
    </row>
    <row r="46" spans="1:17">
      <c r="A46" s="142">
        <f t="shared" si="0"/>
        <v>36</v>
      </c>
      <c r="B46" s="486"/>
      <c r="C46" s="489" t="s">
        <v>239</v>
      </c>
      <c r="D46" s="635">
        <v>-77.453050000000005</v>
      </c>
      <c r="E46" s="488">
        <v>-77.453050000000005</v>
      </c>
      <c r="N46" s="161"/>
      <c r="O46" s="142">
        <f t="shared" si="1"/>
        <v>36</v>
      </c>
    </row>
    <row r="47" spans="1:17">
      <c r="A47" s="142">
        <f t="shared" si="0"/>
        <v>37</v>
      </c>
      <c r="B47" s="632">
        <v>931</v>
      </c>
      <c r="C47" s="491" t="s">
        <v>238</v>
      </c>
      <c r="D47" s="633"/>
      <c r="E47" s="493">
        <v>0</v>
      </c>
      <c r="N47" s="161"/>
      <c r="O47" s="142">
        <f t="shared" si="1"/>
        <v>37</v>
      </c>
    </row>
    <row r="48" spans="1:17">
      <c r="A48" s="142">
        <f t="shared" si="0"/>
        <v>38</v>
      </c>
      <c r="B48" s="632">
        <v>935</v>
      </c>
      <c r="C48" s="491" t="s">
        <v>240</v>
      </c>
      <c r="D48" s="636"/>
      <c r="E48" s="579">
        <v>70.022660000000002</v>
      </c>
      <c r="F48" s="172"/>
      <c r="G48" s="172"/>
      <c r="H48" s="172"/>
      <c r="I48" s="172"/>
      <c r="J48" s="172"/>
      <c r="K48" s="172"/>
      <c r="L48" s="172"/>
      <c r="M48" s="172"/>
      <c r="N48" s="173"/>
      <c r="O48" s="142">
        <f t="shared" si="1"/>
        <v>38</v>
      </c>
    </row>
    <row r="49" spans="1:15">
      <c r="A49" s="142">
        <f t="shared" si="0"/>
        <v>39</v>
      </c>
      <c r="B49" s="487"/>
      <c r="C49" s="492"/>
      <c r="D49" s="494"/>
      <c r="E49" s="488"/>
      <c r="N49" s="161"/>
      <c r="O49" s="142">
        <f t="shared" si="1"/>
        <v>39</v>
      </c>
    </row>
    <row r="50" spans="1:15" ht="16" thickBot="1">
      <c r="A50" s="142">
        <f t="shared" si="0"/>
        <v>40</v>
      </c>
      <c r="B50" s="168"/>
      <c r="C50" s="174" t="s">
        <v>199</v>
      </c>
      <c r="D50" s="6"/>
      <c r="E50" s="580">
        <f>SUM(E34:E49)</f>
        <v>129569.49153</v>
      </c>
      <c r="F50" s="131"/>
      <c r="G50" s="131"/>
      <c r="H50" s="131"/>
      <c r="I50" s="131"/>
      <c r="J50" s="131"/>
      <c r="K50" s="131"/>
      <c r="L50" s="131"/>
      <c r="M50" s="131"/>
      <c r="N50" s="161"/>
      <c r="O50" s="142">
        <f t="shared" si="1"/>
        <v>40</v>
      </c>
    </row>
    <row r="51" spans="1:15" ht="16" thickTop="1">
      <c r="A51" s="142">
        <f t="shared" si="0"/>
        <v>41</v>
      </c>
      <c r="B51" s="168"/>
      <c r="C51" s="174"/>
      <c r="E51" s="175"/>
      <c r="F51" s="131"/>
      <c r="G51" s="131"/>
      <c r="H51" s="131"/>
      <c r="I51" s="131"/>
      <c r="J51" s="131"/>
      <c r="K51" s="131"/>
      <c r="L51" s="131"/>
      <c r="M51" s="131"/>
      <c r="N51" s="161"/>
      <c r="O51" s="142">
        <f t="shared" si="1"/>
        <v>41</v>
      </c>
    </row>
    <row r="52" spans="1:15">
      <c r="A52" s="142">
        <f t="shared" si="0"/>
        <v>42</v>
      </c>
      <c r="B52" s="168"/>
      <c r="C52" s="174"/>
      <c r="E52" s="175"/>
      <c r="F52" s="131"/>
      <c r="G52" s="131"/>
      <c r="H52" s="131"/>
      <c r="I52" s="131"/>
      <c r="J52" s="131"/>
      <c r="K52" s="131"/>
      <c r="L52" s="131"/>
      <c r="M52" s="131"/>
      <c r="N52" s="161"/>
      <c r="O52" s="142">
        <f t="shared" si="1"/>
        <v>42</v>
      </c>
    </row>
    <row r="53" spans="1:15">
      <c r="A53" s="142">
        <f t="shared" si="0"/>
        <v>43</v>
      </c>
      <c r="B53" s="773" t="s">
        <v>460</v>
      </c>
      <c r="C53" s="174" t="str">
        <f>'Pg2 App X C7 Comparison'!B63</f>
        <v>Items in BOLD have changed to correct the over-allocation of "Duplicate Charges (Company Energy Use)" Credit in FERC Account no. 929.</v>
      </c>
      <c r="E53" s="175"/>
      <c r="F53" s="131"/>
      <c r="G53" s="131"/>
      <c r="H53" s="131"/>
      <c r="I53" s="131"/>
      <c r="J53" s="131"/>
      <c r="K53" s="131"/>
      <c r="L53" s="131"/>
      <c r="M53" s="131"/>
      <c r="N53" s="161"/>
      <c r="O53" s="142">
        <f t="shared" si="1"/>
        <v>43</v>
      </c>
    </row>
    <row r="54" spans="1:15" ht="18.5">
      <c r="A54" s="142">
        <f t="shared" si="0"/>
        <v>44</v>
      </c>
      <c r="B54" s="137">
        <v>1</v>
      </c>
      <c r="C54" s="80" t="s">
        <v>564</v>
      </c>
      <c r="E54" s="175"/>
      <c r="F54" s="131"/>
      <c r="G54" s="131"/>
      <c r="H54" s="131"/>
      <c r="I54" s="131"/>
      <c r="J54" s="131"/>
      <c r="K54" s="131"/>
      <c r="L54" s="131"/>
      <c r="M54" s="131"/>
      <c r="N54" s="161"/>
      <c r="O54" s="142">
        <f t="shared" si="1"/>
        <v>44</v>
      </c>
    </row>
    <row r="55" spans="1:15" ht="17">
      <c r="A55" s="142">
        <f t="shared" si="0"/>
        <v>45</v>
      </c>
      <c r="B55" s="799">
        <v>2</v>
      </c>
      <c r="C55" s="1" t="s">
        <v>565</v>
      </c>
      <c r="E55" s="175"/>
      <c r="F55" s="131"/>
      <c r="G55" s="131"/>
      <c r="H55" s="131"/>
      <c r="I55" s="131"/>
      <c r="J55" s="131"/>
      <c r="K55" s="131"/>
      <c r="L55" s="131"/>
      <c r="M55" s="131"/>
      <c r="N55" s="161"/>
      <c r="O55" s="142">
        <f t="shared" si="1"/>
        <v>45</v>
      </c>
    </row>
    <row r="56" spans="1:15" ht="17">
      <c r="A56" s="142">
        <f t="shared" si="0"/>
        <v>46</v>
      </c>
      <c r="B56" s="799">
        <v>3</v>
      </c>
      <c r="C56" s="1" t="s">
        <v>566</v>
      </c>
      <c r="E56" s="175"/>
      <c r="F56" s="131"/>
      <c r="G56" s="131"/>
      <c r="H56" s="131"/>
      <c r="I56" s="131"/>
      <c r="J56" s="131"/>
      <c r="K56" s="131"/>
      <c r="L56" s="131"/>
      <c r="M56" s="131"/>
      <c r="N56" s="161"/>
      <c r="O56" s="142">
        <f t="shared" si="1"/>
        <v>46</v>
      </c>
    </row>
    <row r="57" spans="1:15" ht="17">
      <c r="A57" s="142">
        <f t="shared" si="0"/>
        <v>47</v>
      </c>
      <c r="B57" s="799">
        <v>4</v>
      </c>
      <c r="C57" s="1" t="s">
        <v>567</v>
      </c>
      <c r="E57" s="175"/>
      <c r="F57" s="131"/>
      <c r="G57" s="131"/>
      <c r="H57" s="131"/>
      <c r="I57" s="131"/>
      <c r="J57" s="131"/>
      <c r="K57" s="131"/>
      <c r="L57" s="131"/>
      <c r="M57" s="131"/>
      <c r="N57" s="161"/>
      <c r="O57" s="142">
        <f t="shared" si="1"/>
        <v>47</v>
      </c>
    </row>
    <row r="58" spans="1:15" ht="17">
      <c r="A58" s="142">
        <f t="shared" si="0"/>
        <v>48</v>
      </c>
      <c r="B58" s="799">
        <v>5</v>
      </c>
      <c r="C58" s="1" t="s">
        <v>568</v>
      </c>
      <c r="E58" s="175"/>
      <c r="F58" s="131"/>
      <c r="G58" s="131"/>
      <c r="H58" s="131"/>
      <c r="I58" s="131"/>
      <c r="J58" s="131"/>
      <c r="K58" s="131"/>
      <c r="L58" s="131"/>
      <c r="M58" s="131"/>
      <c r="N58" s="161"/>
      <c r="O58" s="142">
        <f t="shared" si="1"/>
        <v>48</v>
      </c>
    </row>
    <row r="59" spans="1:15" ht="16.5">
      <c r="A59" s="142">
        <f t="shared" si="0"/>
        <v>49</v>
      </c>
      <c r="B59" s="937">
        <v>6</v>
      </c>
      <c r="C59" s="80" t="s">
        <v>756</v>
      </c>
      <c r="E59" s="175"/>
      <c r="F59" s="131"/>
      <c r="G59" s="131"/>
      <c r="H59" s="131"/>
      <c r="I59" s="131"/>
      <c r="J59" s="131"/>
      <c r="K59" s="131"/>
      <c r="L59" s="131"/>
      <c r="M59" s="131"/>
      <c r="N59" s="161"/>
      <c r="O59" s="142">
        <f t="shared" si="1"/>
        <v>49</v>
      </c>
    </row>
    <row r="60" spans="1:15" ht="16" thickBot="1">
      <c r="A60" s="142">
        <f t="shared" si="0"/>
        <v>50</v>
      </c>
      <c r="B60" s="176"/>
      <c r="C60" s="581"/>
      <c r="D60" s="573"/>
      <c r="E60" s="573"/>
      <c r="F60" s="573"/>
      <c r="G60" s="776"/>
      <c r="H60" s="776"/>
      <c r="I60" s="932"/>
      <c r="J60" s="776"/>
      <c r="K60" s="776"/>
      <c r="L60" s="776"/>
      <c r="M60" s="776"/>
      <c r="N60" s="167"/>
      <c r="O60" s="142">
        <f t="shared" si="1"/>
        <v>50</v>
      </c>
    </row>
    <row r="61" spans="1:15">
      <c r="C61" s="155"/>
    </row>
    <row r="62" spans="1:15">
      <c r="A62" s="139"/>
      <c r="C62" s="155"/>
      <c r="D62" s="177"/>
      <c r="E62" s="177"/>
    </row>
    <row r="63" spans="1:15" ht="18">
      <c r="A63" s="178"/>
      <c r="C63" s="155"/>
    </row>
    <row r="64" spans="1:15" ht="18">
      <c r="A64" s="178"/>
      <c r="C64" s="155"/>
    </row>
    <row r="65" spans="1:3" ht="18">
      <c r="A65" s="178"/>
      <c r="C65" s="155"/>
    </row>
    <row r="66" spans="1:3" ht="18">
      <c r="A66" s="178"/>
      <c r="C66" s="155"/>
    </row>
    <row r="67" spans="1:3" ht="18">
      <c r="A67" s="178"/>
      <c r="C67" s="155"/>
    </row>
    <row r="68" spans="1:3" ht="18">
      <c r="A68" s="178"/>
      <c r="C68" s="155"/>
    </row>
    <row r="69" spans="1:3">
      <c r="A69" s="139"/>
      <c r="C69" s="155"/>
    </row>
    <row r="70" spans="1:3" ht="18">
      <c r="A70" s="178"/>
      <c r="C70" s="155"/>
    </row>
    <row r="71" spans="1:3">
      <c r="A71" s="139"/>
      <c r="C71" s="155"/>
    </row>
    <row r="72" spans="1:3" ht="18">
      <c r="A72" s="178"/>
      <c r="C72" s="155"/>
    </row>
    <row r="73" spans="1:3">
      <c r="A73" s="139"/>
      <c r="C73" s="155"/>
    </row>
    <row r="74" spans="1:3" ht="18">
      <c r="A74" s="178"/>
      <c r="C74" s="155"/>
    </row>
    <row r="75" spans="1:3" ht="18">
      <c r="A75" s="178"/>
      <c r="B75" s="155"/>
    </row>
    <row r="76" spans="1:3" ht="18">
      <c r="A76" s="178"/>
      <c r="B76" s="155"/>
    </row>
    <row r="77" spans="1:3">
      <c r="B77" s="155"/>
    </row>
    <row r="78" spans="1:3" ht="18">
      <c r="A78" s="178"/>
      <c r="B78" s="155"/>
    </row>
    <row r="79" spans="1:3">
      <c r="A79" s="179"/>
      <c r="B79" s="180"/>
    </row>
    <row r="80" spans="1:3">
      <c r="B80" s="155"/>
    </row>
  </sheetData>
  <mergeCells count="4">
    <mergeCell ref="B2:N2"/>
    <mergeCell ref="B3:N3"/>
    <mergeCell ref="B4:N4"/>
    <mergeCell ref="B5:N5"/>
  </mergeCells>
  <printOptions horizontalCentered="1"/>
  <pageMargins left="0.25" right="0.25" top="0.5" bottom="0.5" header="0.35" footer="0.25"/>
  <pageSetup scale="45" orientation="portrait" r:id="rId1"/>
  <headerFooter scaleWithDoc="0" alignWithMargins="0">
    <oddHeader>&amp;C&amp;"Times New Roman,Bold"&amp;7REVISED</oddHeader>
    <oddFooter>&amp;L&amp;F&amp;CPage 9.2&amp;R&amp;A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B234C-A2B4-4F2C-9067-29C1DC76CC98}">
  <sheetPr>
    <pageSetUpPr fitToPage="1"/>
  </sheetPr>
  <dimension ref="A1:O79"/>
  <sheetViews>
    <sheetView zoomScale="80" zoomScaleNormal="80" workbookViewId="0"/>
  </sheetViews>
  <sheetFormatPr defaultColWidth="9.1796875" defaultRowHeight="15.5"/>
  <cols>
    <col min="1" max="1" width="5.1796875" style="142" customWidth="1"/>
    <col min="2" max="2" width="8.54296875" style="138" customWidth="1"/>
    <col min="3" max="3" width="65.1796875" style="138" customWidth="1"/>
    <col min="4" max="6" width="16.81640625" style="138" customWidth="1"/>
    <col min="7" max="7" width="2" style="138" bestFit="1" customWidth="1"/>
    <col min="8" max="8" width="12.6328125" style="138" bestFit="1" customWidth="1"/>
    <col min="9" max="9" width="2.1796875" style="138" customWidth="1"/>
    <col min="10" max="10" width="16.6328125" style="138" bestFit="1" customWidth="1"/>
    <col min="11" max="11" width="34.54296875" style="138" customWidth="1"/>
    <col min="12" max="12" width="5.1796875" style="142" customWidth="1"/>
    <col min="13" max="13" width="4" style="138" customWidth="1"/>
    <col min="14" max="14" width="13.1796875" style="138" bestFit="1" customWidth="1"/>
    <col min="15" max="15" width="9.1796875" style="138"/>
    <col min="16" max="16" width="9.81640625" style="138" customWidth="1"/>
    <col min="17" max="17" width="10" style="138" customWidth="1"/>
    <col min="18" max="16384" width="9.1796875" style="138"/>
  </cols>
  <sheetData>
    <row r="1" spans="1:15">
      <c r="A1" s="914" t="s">
        <v>748</v>
      </c>
    </row>
    <row r="3" spans="1:15">
      <c r="B3" s="1032" t="s">
        <v>0</v>
      </c>
      <c r="C3" s="1032"/>
      <c r="D3" s="1032"/>
      <c r="E3" s="1032"/>
      <c r="F3" s="1032"/>
      <c r="G3" s="1032"/>
      <c r="H3" s="1032"/>
      <c r="I3" s="1032"/>
      <c r="J3" s="1032"/>
      <c r="K3" s="1032"/>
      <c r="L3" s="139"/>
    </row>
    <row r="4" spans="1:15">
      <c r="B4" s="1032" t="s">
        <v>200</v>
      </c>
      <c r="C4" s="1032"/>
      <c r="D4" s="1032"/>
      <c r="E4" s="1032"/>
      <c r="F4" s="1032"/>
      <c r="G4" s="1032"/>
      <c r="H4" s="1032"/>
      <c r="I4" s="1032"/>
      <c r="J4" s="1032"/>
      <c r="K4" s="1032"/>
      <c r="L4" s="139"/>
    </row>
    <row r="5" spans="1:15">
      <c r="B5" s="1032" t="s">
        <v>535</v>
      </c>
      <c r="C5" s="1032"/>
      <c r="D5" s="1032"/>
      <c r="E5" s="1032"/>
      <c r="F5" s="1032"/>
      <c r="G5" s="1032"/>
      <c r="H5" s="1032"/>
      <c r="I5" s="1032"/>
      <c r="J5" s="1032"/>
      <c r="K5" s="1032"/>
      <c r="L5" s="139"/>
    </row>
    <row r="6" spans="1:15">
      <c r="B6" s="1033" t="s">
        <v>1</v>
      </c>
      <c r="C6" s="1033"/>
      <c r="D6" s="1033"/>
      <c r="E6" s="1033"/>
      <c r="F6" s="1033"/>
      <c r="G6" s="1033"/>
      <c r="H6" s="1033"/>
      <c r="I6" s="1033"/>
      <c r="J6" s="1033"/>
      <c r="K6" s="1033"/>
      <c r="L6" s="139"/>
    </row>
    <row r="7" spans="1:15" ht="16" thickBot="1">
      <c r="D7" s="573"/>
      <c r="E7" s="573"/>
      <c r="F7" s="573"/>
      <c r="G7" s="776"/>
      <c r="H7" s="776"/>
      <c r="I7" s="776"/>
      <c r="J7" s="776"/>
      <c r="K7" s="573"/>
      <c r="N7" s="128"/>
    </row>
    <row r="8" spans="1:15">
      <c r="A8" s="139"/>
      <c r="B8" s="574"/>
      <c r="C8" s="140"/>
      <c r="D8" s="575" t="s">
        <v>7</v>
      </c>
      <c r="E8" s="141" t="s">
        <v>8</v>
      </c>
      <c r="F8" s="575" t="s">
        <v>192</v>
      </c>
      <c r="G8" s="777"/>
      <c r="H8" s="781" t="s">
        <v>10</v>
      </c>
      <c r="I8" s="762"/>
      <c r="J8" s="762" t="s">
        <v>555</v>
      </c>
      <c r="K8" s="576"/>
      <c r="L8" s="139"/>
    </row>
    <row r="9" spans="1:15">
      <c r="A9" s="142" t="s">
        <v>2</v>
      </c>
      <c r="B9" s="143" t="s">
        <v>191</v>
      </c>
      <c r="C9" s="144"/>
      <c r="D9" s="145" t="s">
        <v>4</v>
      </c>
      <c r="E9" s="139" t="s">
        <v>193</v>
      </c>
      <c r="F9" s="145" t="s">
        <v>4</v>
      </c>
      <c r="G9" s="778"/>
      <c r="H9" s="782" t="s">
        <v>563</v>
      </c>
      <c r="I9" s="783"/>
      <c r="J9" s="763" t="s">
        <v>744</v>
      </c>
      <c r="K9" s="146"/>
      <c r="L9" s="142" t="s">
        <v>2</v>
      </c>
    </row>
    <row r="10" spans="1:15" ht="16" thickBot="1">
      <c r="A10" s="142" t="s">
        <v>3</v>
      </c>
      <c r="B10" s="147" t="s">
        <v>194</v>
      </c>
      <c r="C10" s="577" t="s">
        <v>114</v>
      </c>
      <c r="D10" s="148" t="s">
        <v>195</v>
      </c>
      <c r="E10" s="577" t="s">
        <v>196</v>
      </c>
      <c r="F10" s="148" t="s">
        <v>197</v>
      </c>
      <c r="G10" s="779"/>
      <c r="H10" s="784" t="s">
        <v>743</v>
      </c>
      <c r="I10" s="785"/>
      <c r="J10" s="785" t="s">
        <v>745</v>
      </c>
      <c r="K10" s="149" t="s">
        <v>5</v>
      </c>
      <c r="L10" s="142" t="s">
        <v>3</v>
      </c>
      <c r="M10" s="142"/>
    </row>
    <row r="11" spans="1:15">
      <c r="B11" s="150"/>
      <c r="C11" s="151" t="s">
        <v>201</v>
      </c>
      <c r="D11" s="125"/>
      <c r="E11" s="152"/>
      <c r="F11" s="153"/>
      <c r="G11" s="780"/>
      <c r="H11" s="780"/>
      <c r="I11" s="786"/>
      <c r="J11" s="791"/>
      <c r="K11" s="154"/>
    </row>
    <row r="12" spans="1:15">
      <c r="A12" s="142">
        <v>1</v>
      </c>
      <c r="B12" s="150">
        <v>920</v>
      </c>
      <c r="C12" s="155" t="s">
        <v>202</v>
      </c>
      <c r="D12" s="124">
        <v>36248.331859999998</v>
      </c>
      <c r="E12" s="124">
        <v>0</v>
      </c>
      <c r="F12" s="124">
        <f>D12-E12</f>
        <v>36248.331859999998</v>
      </c>
      <c r="G12" s="349"/>
      <c r="H12" s="349"/>
      <c r="I12" s="127"/>
      <c r="J12" s="766">
        <f>F12+H12</f>
        <v>36248.331859999998</v>
      </c>
      <c r="K12" s="133" t="s">
        <v>203</v>
      </c>
      <c r="L12" s="142">
        <f>A12</f>
        <v>1</v>
      </c>
      <c r="M12" s="138" t="s">
        <v>6</v>
      </c>
      <c r="N12" s="122"/>
    </row>
    <row r="13" spans="1:15" ht="17">
      <c r="A13" s="142">
        <f t="shared" ref="A13:A59" si="0">A12+1</f>
        <v>2</v>
      </c>
      <c r="B13" s="143">
        <v>921</v>
      </c>
      <c r="C13" s="155" t="s">
        <v>204</v>
      </c>
      <c r="D13" s="125">
        <v>7641.1020099999996</v>
      </c>
      <c r="E13" s="134">
        <f>E35</f>
        <v>0</v>
      </c>
      <c r="F13" s="125">
        <f>D13-E13</f>
        <v>7641.1020099999996</v>
      </c>
      <c r="G13" s="671" t="s">
        <v>460</v>
      </c>
      <c r="H13" s="503">
        <v>-462.197</v>
      </c>
      <c r="I13" s="787">
        <v>5</v>
      </c>
      <c r="J13" s="797">
        <f>F13+H13</f>
        <v>7178.9050099999995</v>
      </c>
      <c r="K13" s="133" t="s">
        <v>205</v>
      </c>
      <c r="L13" s="142">
        <f t="shared" ref="L13:L59" si="1">L12+1</f>
        <v>2</v>
      </c>
      <c r="N13" s="122"/>
      <c r="O13" s="156"/>
    </row>
    <row r="14" spans="1:15" ht="16.5">
      <c r="A14" s="142">
        <f t="shared" si="0"/>
        <v>3</v>
      </c>
      <c r="B14" s="143">
        <v>922</v>
      </c>
      <c r="C14" s="155" t="s">
        <v>206</v>
      </c>
      <c r="D14" s="125">
        <v>-7634.7186500000007</v>
      </c>
      <c r="E14" s="134">
        <v>0</v>
      </c>
      <c r="F14" s="125">
        <f>D14-E14</f>
        <v>-7634.7186500000007</v>
      </c>
      <c r="G14" s="671" t="s">
        <v>460</v>
      </c>
      <c r="H14" s="503">
        <v>-2350</v>
      </c>
      <c r="I14" s="788">
        <v>2</v>
      </c>
      <c r="J14" s="797">
        <f t="shared" ref="J14:J25" si="2">F14+H14</f>
        <v>-9984.7186500000007</v>
      </c>
      <c r="K14" s="133" t="s">
        <v>207</v>
      </c>
      <c r="L14" s="142">
        <f t="shared" si="1"/>
        <v>3</v>
      </c>
      <c r="N14" s="122"/>
    </row>
    <row r="15" spans="1:15" ht="17">
      <c r="A15" s="142">
        <f t="shared" si="0"/>
        <v>4</v>
      </c>
      <c r="B15" s="143">
        <v>923</v>
      </c>
      <c r="C15" s="155" t="s">
        <v>208</v>
      </c>
      <c r="D15" s="125">
        <v>83058.368900000001</v>
      </c>
      <c r="E15" s="134">
        <v>0</v>
      </c>
      <c r="F15" s="125">
        <f>D15-E15</f>
        <v>83058.368900000001</v>
      </c>
      <c r="G15" s="671" t="s">
        <v>460</v>
      </c>
      <c r="H15" s="769">
        <v>1267.24</v>
      </c>
      <c r="I15" s="787">
        <v>3</v>
      </c>
      <c r="J15" s="797">
        <f t="shared" si="2"/>
        <v>84325.608900000007</v>
      </c>
      <c r="K15" s="133" t="s">
        <v>209</v>
      </c>
      <c r="L15" s="142">
        <f t="shared" si="1"/>
        <v>4</v>
      </c>
      <c r="N15" s="122"/>
    </row>
    <row r="16" spans="1:15">
      <c r="A16" s="142">
        <f t="shared" si="0"/>
        <v>5</v>
      </c>
      <c r="B16" s="150">
        <v>924</v>
      </c>
      <c r="C16" s="155" t="s">
        <v>210</v>
      </c>
      <c r="D16" s="125">
        <v>5391.9716699999999</v>
      </c>
      <c r="E16" s="134">
        <v>0</v>
      </c>
      <c r="F16" s="125">
        <f t="shared" ref="F16:F17" si="3">D16-E16</f>
        <v>5391.9716699999999</v>
      </c>
      <c r="G16" s="134"/>
      <c r="H16" s="134"/>
      <c r="I16" s="789"/>
      <c r="J16" s="765">
        <f t="shared" si="2"/>
        <v>5391.9716699999999</v>
      </c>
      <c r="K16" s="133" t="s">
        <v>211</v>
      </c>
      <c r="L16" s="142">
        <f t="shared" si="1"/>
        <v>5</v>
      </c>
      <c r="N16" s="122"/>
    </row>
    <row r="17" spans="1:14">
      <c r="A17" s="142">
        <f t="shared" si="0"/>
        <v>6</v>
      </c>
      <c r="B17" s="150">
        <v>925</v>
      </c>
      <c r="C17" s="155" t="s">
        <v>212</v>
      </c>
      <c r="D17" s="125">
        <v>95755.199519999995</v>
      </c>
      <c r="E17" s="134">
        <f>E36</f>
        <v>83.285070000000005</v>
      </c>
      <c r="F17" s="125">
        <f t="shared" si="3"/>
        <v>95671.914449999997</v>
      </c>
      <c r="G17" s="134"/>
      <c r="H17" s="134"/>
      <c r="I17" s="789"/>
      <c r="J17" s="765">
        <f t="shared" si="2"/>
        <v>95671.914449999997</v>
      </c>
      <c r="K17" s="133" t="s">
        <v>213</v>
      </c>
      <c r="L17" s="142">
        <f t="shared" si="1"/>
        <v>6</v>
      </c>
      <c r="N17" s="122"/>
    </row>
    <row r="18" spans="1:14">
      <c r="A18" s="142">
        <f t="shared" si="0"/>
        <v>7</v>
      </c>
      <c r="B18" s="150">
        <v>926</v>
      </c>
      <c r="C18" s="155" t="s">
        <v>214</v>
      </c>
      <c r="D18" s="125">
        <v>40059.178220000002</v>
      </c>
      <c r="E18" s="134">
        <f>E37</f>
        <v>177.11483000000001</v>
      </c>
      <c r="F18" s="125">
        <f>D18-E18</f>
        <v>39882.063390000003</v>
      </c>
      <c r="G18" s="134"/>
      <c r="H18" s="134"/>
      <c r="I18" s="789"/>
      <c r="J18" s="765">
        <f t="shared" si="2"/>
        <v>39882.063390000003</v>
      </c>
      <c r="K18" s="133" t="s">
        <v>215</v>
      </c>
      <c r="L18" s="142">
        <f t="shared" si="1"/>
        <v>7</v>
      </c>
      <c r="N18" s="157"/>
    </row>
    <row r="19" spans="1:14">
      <c r="A19" s="142">
        <f t="shared" si="0"/>
        <v>8</v>
      </c>
      <c r="B19" s="150">
        <v>927</v>
      </c>
      <c r="C19" s="155" t="s">
        <v>216</v>
      </c>
      <c r="D19" s="125">
        <v>120400.69545999999</v>
      </c>
      <c r="E19" s="134">
        <f>E38</f>
        <v>120400.69545999999</v>
      </c>
      <c r="F19" s="125">
        <f t="shared" ref="F19:F21" si="4">D19-E19</f>
        <v>0</v>
      </c>
      <c r="G19" s="134"/>
      <c r="H19" s="134"/>
      <c r="I19" s="789"/>
      <c r="J19" s="765">
        <f t="shared" si="2"/>
        <v>0</v>
      </c>
      <c r="K19" s="133" t="s">
        <v>217</v>
      </c>
      <c r="L19" s="142">
        <f t="shared" si="1"/>
        <v>8</v>
      </c>
      <c r="N19" s="157"/>
    </row>
    <row r="20" spans="1:14" ht="17">
      <c r="A20" s="142">
        <f t="shared" si="0"/>
        <v>9</v>
      </c>
      <c r="B20" s="143">
        <v>928</v>
      </c>
      <c r="C20" s="155" t="s">
        <v>218</v>
      </c>
      <c r="D20" s="125">
        <v>18404.989890000001</v>
      </c>
      <c r="E20" s="134">
        <f>E43</f>
        <v>8723.0720700000002</v>
      </c>
      <c r="F20" s="125">
        <f t="shared" si="4"/>
        <v>9681.9178200000006</v>
      </c>
      <c r="G20" s="671" t="s">
        <v>460</v>
      </c>
      <c r="H20" s="769">
        <v>216.41300000000001</v>
      </c>
      <c r="I20" s="787">
        <v>4</v>
      </c>
      <c r="J20" s="797">
        <f t="shared" si="2"/>
        <v>9898.330820000001</v>
      </c>
      <c r="K20" s="133" t="s">
        <v>219</v>
      </c>
      <c r="L20" s="142">
        <f t="shared" si="1"/>
        <v>9</v>
      </c>
      <c r="N20" s="157"/>
    </row>
    <row r="21" spans="1:14">
      <c r="A21" s="142">
        <f t="shared" si="0"/>
        <v>10</v>
      </c>
      <c r="B21" s="150">
        <v>929</v>
      </c>
      <c r="C21" s="155" t="s">
        <v>220</v>
      </c>
      <c r="D21" s="125">
        <v>-2220.7239900000004</v>
      </c>
      <c r="E21" s="134">
        <v>0</v>
      </c>
      <c r="F21" s="125">
        <f t="shared" si="4"/>
        <v>-2220.7239900000004</v>
      </c>
      <c r="G21" s="134"/>
      <c r="H21" s="134"/>
      <c r="I21" s="764"/>
      <c r="J21" s="765">
        <f t="shared" si="2"/>
        <v>-2220.7239900000004</v>
      </c>
      <c r="K21" s="133" t="s">
        <v>221</v>
      </c>
      <c r="L21" s="142">
        <f t="shared" si="1"/>
        <v>10</v>
      </c>
      <c r="N21" s="122"/>
    </row>
    <row r="22" spans="1:14">
      <c r="A22" s="142">
        <f t="shared" si="0"/>
        <v>11</v>
      </c>
      <c r="B22" s="158">
        <v>930.1</v>
      </c>
      <c r="C22" s="155" t="s">
        <v>222</v>
      </c>
      <c r="D22" s="125">
        <v>192.75449</v>
      </c>
      <c r="E22" s="134">
        <f>E44</f>
        <v>192.75449</v>
      </c>
      <c r="F22" s="125">
        <f>D22-E22</f>
        <v>0</v>
      </c>
      <c r="G22" s="134"/>
      <c r="H22" s="134"/>
      <c r="I22" s="764"/>
      <c r="J22" s="765">
        <f t="shared" si="2"/>
        <v>0</v>
      </c>
      <c r="K22" s="133" t="s">
        <v>223</v>
      </c>
      <c r="L22" s="142">
        <f t="shared" si="1"/>
        <v>11</v>
      </c>
      <c r="N22" s="122"/>
    </row>
    <row r="23" spans="1:14" ht="17">
      <c r="A23" s="142">
        <f t="shared" si="0"/>
        <v>12</v>
      </c>
      <c r="B23" s="798">
        <v>930.2</v>
      </c>
      <c r="C23" s="155" t="s">
        <v>224</v>
      </c>
      <c r="D23" s="125">
        <v>7233.07431</v>
      </c>
      <c r="E23" s="134">
        <f>E46</f>
        <v>-77.453050000000005</v>
      </c>
      <c r="F23" s="125">
        <f t="shared" ref="F23" si="5">D23-E23</f>
        <v>7310.52736</v>
      </c>
      <c r="G23" s="671" t="s">
        <v>460</v>
      </c>
      <c r="H23" s="503">
        <v>-205.828</v>
      </c>
      <c r="I23" s="787">
        <v>5</v>
      </c>
      <c r="J23" s="797">
        <f t="shared" si="2"/>
        <v>7104.6993599999996</v>
      </c>
      <c r="K23" s="133" t="s">
        <v>225</v>
      </c>
      <c r="L23" s="142">
        <f t="shared" si="1"/>
        <v>12</v>
      </c>
      <c r="N23" s="159"/>
    </row>
    <row r="24" spans="1:14">
      <c r="A24" s="142">
        <f t="shared" si="0"/>
        <v>13</v>
      </c>
      <c r="B24" s="150">
        <v>931</v>
      </c>
      <c r="C24" s="155" t="s">
        <v>198</v>
      </c>
      <c r="D24" s="125">
        <v>11960.795340000001</v>
      </c>
      <c r="E24" s="134">
        <v>0</v>
      </c>
      <c r="F24" s="125">
        <f>D24-E24</f>
        <v>11960.795340000001</v>
      </c>
      <c r="G24" s="134"/>
      <c r="H24" s="134"/>
      <c r="I24" s="764"/>
      <c r="J24" s="765">
        <f t="shared" si="2"/>
        <v>11960.795340000001</v>
      </c>
      <c r="K24" s="133" t="s">
        <v>226</v>
      </c>
      <c r="L24" s="142">
        <f t="shared" si="1"/>
        <v>13</v>
      </c>
      <c r="N24" s="122"/>
    </row>
    <row r="25" spans="1:14">
      <c r="A25" s="142">
        <f t="shared" si="0"/>
        <v>14</v>
      </c>
      <c r="B25" s="150">
        <v>935</v>
      </c>
      <c r="C25" s="155" t="s">
        <v>227</v>
      </c>
      <c r="D25" s="355">
        <v>9138.2105500000016</v>
      </c>
      <c r="E25" s="528">
        <f>E48</f>
        <v>70.022660000000002</v>
      </c>
      <c r="F25" s="355">
        <f>D25-E25</f>
        <v>9068.1878900000011</v>
      </c>
      <c r="G25" s="767"/>
      <c r="H25" s="528"/>
      <c r="I25" s="310"/>
      <c r="J25" s="355">
        <f t="shared" si="2"/>
        <v>9068.1878900000011</v>
      </c>
      <c r="K25" s="133" t="s">
        <v>228</v>
      </c>
      <c r="L25" s="142">
        <f t="shared" si="1"/>
        <v>14</v>
      </c>
      <c r="M25" s="138" t="s">
        <v>6</v>
      </c>
      <c r="N25" s="122"/>
    </row>
    <row r="26" spans="1:14">
      <c r="A26" s="142">
        <f t="shared" si="0"/>
        <v>15</v>
      </c>
      <c r="B26" s="150"/>
      <c r="D26" s="160"/>
      <c r="F26" s="160"/>
      <c r="I26" s="790"/>
      <c r="J26" s="792"/>
      <c r="K26" s="161"/>
      <c r="L26" s="142">
        <f t="shared" si="1"/>
        <v>15</v>
      </c>
    </row>
    <row r="27" spans="1:14" ht="16" thickBot="1">
      <c r="A27" s="142">
        <f t="shared" si="0"/>
        <v>16</v>
      </c>
      <c r="B27" s="150"/>
      <c r="C27" s="144" t="s">
        <v>229</v>
      </c>
      <c r="D27" s="162">
        <f>SUM(D12:D25)</f>
        <v>425629.22958000004</v>
      </c>
      <c r="E27" s="578">
        <f>SUM(E12:E25)</f>
        <v>129569.49153</v>
      </c>
      <c r="F27" s="135">
        <f>SUM(F12:F25)</f>
        <v>296059.73804999999</v>
      </c>
      <c r="G27" s="772" t="s">
        <v>460</v>
      </c>
      <c r="H27" s="768">
        <f>SUM(H12:H25)</f>
        <v>-1534.3720000000001</v>
      </c>
      <c r="I27" s="578"/>
      <c r="J27" s="135">
        <f>SUM(J12:J25)</f>
        <v>294525.36605000001</v>
      </c>
      <c r="K27" s="163" t="s">
        <v>560</v>
      </c>
      <c r="L27" s="142">
        <f t="shared" si="1"/>
        <v>16</v>
      </c>
    </row>
    <row r="28" spans="1:14" ht="16" thickTop="1">
      <c r="A28" s="142">
        <f t="shared" si="0"/>
        <v>17</v>
      </c>
      <c r="B28" s="150"/>
      <c r="C28" s="144"/>
      <c r="D28" s="130"/>
      <c r="E28" s="120"/>
      <c r="F28" s="136"/>
      <c r="G28" s="761"/>
      <c r="H28" s="761"/>
      <c r="I28" s="120"/>
      <c r="J28" s="771"/>
      <c r="K28" s="163"/>
      <c r="L28" s="142">
        <f t="shared" si="1"/>
        <v>17</v>
      </c>
    </row>
    <row r="29" spans="1:14" ht="18">
      <c r="A29" s="142">
        <f t="shared" si="0"/>
        <v>18</v>
      </c>
      <c r="B29" s="150">
        <v>413</v>
      </c>
      <c r="C29" s="138" t="s">
        <v>230</v>
      </c>
      <c r="D29" s="564">
        <v>587.12900000000002</v>
      </c>
      <c r="E29" s="310">
        <v>0</v>
      </c>
      <c r="F29" s="355">
        <f>D29-E29</f>
        <v>587.12900000000002</v>
      </c>
      <c r="G29" s="767"/>
      <c r="H29" s="528"/>
      <c r="I29" s="310"/>
      <c r="J29" s="355">
        <f t="shared" ref="J29" si="6">F29+H29</f>
        <v>587.12900000000002</v>
      </c>
      <c r="K29" s="163" t="s">
        <v>561</v>
      </c>
      <c r="L29" s="142">
        <f t="shared" si="1"/>
        <v>18</v>
      </c>
    </row>
    <row r="30" spans="1:14">
      <c r="A30" s="142">
        <f t="shared" si="0"/>
        <v>19</v>
      </c>
      <c r="B30" s="150"/>
      <c r="C30" s="144"/>
      <c r="D30" s="130"/>
      <c r="E30" s="120"/>
      <c r="F30" s="136"/>
      <c r="G30" s="761"/>
      <c r="H30" s="761"/>
      <c r="I30" s="120"/>
      <c r="J30" s="771"/>
      <c r="K30" s="163"/>
      <c r="L30" s="142">
        <f t="shared" si="1"/>
        <v>19</v>
      </c>
    </row>
    <row r="31" spans="1:14" ht="16" thickBot="1">
      <c r="A31" s="142">
        <f t="shared" si="0"/>
        <v>20</v>
      </c>
      <c r="B31" s="150"/>
      <c r="C31" s="144" t="s">
        <v>231</v>
      </c>
      <c r="D31" s="162">
        <f>D27+D29</f>
        <v>426216.35858000006</v>
      </c>
      <c r="E31" s="120">
        <f>E27+E29</f>
        <v>129569.49153</v>
      </c>
      <c r="F31" s="136">
        <f>F27+F29</f>
        <v>296646.86705</v>
      </c>
      <c r="G31" s="772" t="s">
        <v>460</v>
      </c>
      <c r="H31" s="768">
        <f>H27+H29</f>
        <v>-1534.3720000000001</v>
      </c>
      <c r="I31" s="578"/>
      <c r="J31" s="135">
        <f>J27+J29</f>
        <v>295112.49505000003</v>
      </c>
      <c r="K31" s="163" t="s">
        <v>562</v>
      </c>
      <c r="L31" s="142">
        <f t="shared" si="1"/>
        <v>20</v>
      </c>
    </row>
    <row r="32" spans="1:14" ht="16.5" thickTop="1" thickBot="1">
      <c r="A32" s="142">
        <f t="shared" si="0"/>
        <v>21</v>
      </c>
      <c r="B32" s="164"/>
      <c r="C32" s="573"/>
      <c r="D32" s="165"/>
      <c r="E32" s="166"/>
      <c r="F32" s="166"/>
      <c r="G32" s="793"/>
      <c r="H32" s="794"/>
      <c r="I32" s="795"/>
      <c r="J32" s="796"/>
      <c r="K32" s="167"/>
      <c r="L32" s="142">
        <f t="shared" si="1"/>
        <v>21</v>
      </c>
    </row>
    <row r="33" spans="1:14">
      <c r="A33" s="142">
        <f t="shared" si="0"/>
        <v>22</v>
      </c>
      <c r="B33" s="168"/>
      <c r="D33" s="169"/>
      <c r="E33" s="170"/>
      <c r="F33" s="169"/>
      <c r="G33" s="169"/>
      <c r="H33" s="169"/>
      <c r="I33" s="169"/>
      <c r="J33" s="169"/>
      <c r="K33" s="161"/>
      <c r="L33" s="142">
        <f t="shared" si="1"/>
        <v>22</v>
      </c>
    </row>
    <row r="34" spans="1:14">
      <c r="A34" s="142">
        <f t="shared" si="0"/>
        <v>23</v>
      </c>
      <c r="B34" s="171" t="s">
        <v>232</v>
      </c>
      <c r="C34" s="142"/>
      <c r="D34" s="142"/>
      <c r="E34" s="142"/>
      <c r="F34" s="142"/>
      <c r="G34" s="142"/>
      <c r="H34" s="142"/>
      <c r="I34" s="142"/>
      <c r="J34" s="142"/>
      <c r="K34" s="161"/>
      <c r="L34" s="142">
        <f t="shared" si="1"/>
        <v>23</v>
      </c>
    </row>
    <row r="35" spans="1:14">
      <c r="A35" s="163">
        <f t="shared" si="0"/>
        <v>24</v>
      </c>
      <c r="B35" s="490">
        <v>925</v>
      </c>
      <c r="C35" s="489" t="s">
        <v>233</v>
      </c>
      <c r="D35" s="624">
        <v>83.285070000000005</v>
      </c>
      <c r="E35" s="625"/>
      <c r="F35" s="142"/>
      <c r="G35" s="142"/>
      <c r="H35" s="142"/>
      <c r="I35" s="142"/>
      <c r="J35" s="142"/>
      <c r="K35" s="161"/>
      <c r="L35" s="142">
        <f t="shared" si="1"/>
        <v>24</v>
      </c>
    </row>
    <row r="36" spans="1:14">
      <c r="A36" s="142">
        <f t="shared" si="0"/>
        <v>25</v>
      </c>
      <c r="B36" s="487"/>
      <c r="C36" s="489" t="s">
        <v>212</v>
      </c>
      <c r="D36" s="637">
        <v>0</v>
      </c>
      <c r="E36" s="626">
        <v>83.285070000000005</v>
      </c>
      <c r="F36" s="142"/>
      <c r="G36" s="142"/>
      <c r="H36" s="142"/>
      <c r="I36" s="142"/>
      <c r="J36" s="142"/>
      <c r="K36" s="161"/>
      <c r="L36" s="142">
        <f t="shared" si="1"/>
        <v>25</v>
      </c>
    </row>
    <row r="37" spans="1:14">
      <c r="A37" s="142">
        <f t="shared" si="0"/>
        <v>26</v>
      </c>
      <c r="B37" s="487">
        <v>926</v>
      </c>
      <c r="C37" s="491" t="s">
        <v>233</v>
      </c>
      <c r="D37" s="627"/>
      <c r="E37" s="225">
        <v>177.11483000000001</v>
      </c>
      <c r="F37" s="142"/>
      <c r="G37" s="142"/>
      <c r="H37" s="142"/>
      <c r="I37" s="142"/>
      <c r="J37" s="142"/>
      <c r="K37" s="161"/>
      <c r="L37" s="142">
        <f t="shared" si="1"/>
        <v>26</v>
      </c>
    </row>
    <row r="38" spans="1:14">
      <c r="A38" s="142">
        <f t="shared" si="0"/>
        <v>27</v>
      </c>
      <c r="B38" s="487">
        <v>927</v>
      </c>
      <c r="C38" s="491" t="s">
        <v>216</v>
      </c>
      <c r="D38" s="627"/>
      <c r="E38" s="225">
        <v>120400.69545999999</v>
      </c>
      <c r="F38" s="142"/>
      <c r="G38" s="142"/>
      <c r="H38" s="142"/>
      <c r="I38" s="142"/>
      <c r="J38" s="142"/>
      <c r="K38" s="161"/>
      <c r="L38" s="142">
        <f t="shared" si="1"/>
        <v>27</v>
      </c>
    </row>
    <row r="39" spans="1:14">
      <c r="A39" s="142">
        <f t="shared" si="0"/>
        <v>28</v>
      </c>
      <c r="B39" s="487">
        <v>928</v>
      </c>
      <c r="C39" s="491" t="s">
        <v>233</v>
      </c>
      <c r="D39" s="628">
        <v>0</v>
      </c>
      <c r="E39" s="627"/>
      <c r="K39" s="161"/>
      <c r="L39" s="142">
        <f t="shared" si="1"/>
        <v>28</v>
      </c>
      <c r="N39" s="155"/>
    </row>
    <row r="40" spans="1:14">
      <c r="A40" s="142">
        <f t="shared" si="0"/>
        <v>29</v>
      </c>
      <c r="B40" s="487"/>
      <c r="C40" s="491" t="s">
        <v>234</v>
      </c>
      <c r="D40" s="628">
        <v>0</v>
      </c>
      <c r="E40" s="629"/>
      <c r="K40" s="161"/>
      <c r="L40" s="142">
        <f t="shared" si="1"/>
        <v>29</v>
      </c>
    </row>
    <row r="41" spans="1:14">
      <c r="A41" s="142">
        <f t="shared" si="0"/>
        <v>30</v>
      </c>
      <c r="B41" s="487"/>
      <c r="C41" s="491" t="s">
        <v>235</v>
      </c>
      <c r="D41" s="488">
        <v>590.93499999999995</v>
      </c>
      <c r="E41" s="629"/>
      <c r="K41" s="161"/>
      <c r="L41" s="142">
        <f t="shared" si="1"/>
        <v>30</v>
      </c>
    </row>
    <row r="42" spans="1:14">
      <c r="A42" s="142">
        <f t="shared" si="0"/>
        <v>31</v>
      </c>
      <c r="B42" s="487"/>
      <c r="C42" s="489" t="s">
        <v>236</v>
      </c>
      <c r="D42" s="488">
        <v>8069.99107</v>
      </c>
      <c r="E42" s="488"/>
      <c r="K42" s="161"/>
      <c r="L42" s="142">
        <f t="shared" si="1"/>
        <v>31</v>
      </c>
    </row>
    <row r="43" spans="1:14">
      <c r="A43" s="142">
        <f t="shared" si="0"/>
        <v>32</v>
      </c>
      <c r="B43" s="487"/>
      <c r="C43" s="489" t="s">
        <v>237</v>
      </c>
      <c r="D43" s="572">
        <v>62.146000000000001</v>
      </c>
      <c r="E43" s="303">
        <v>8723.0720700000002</v>
      </c>
      <c r="K43" s="161"/>
      <c r="L43" s="142">
        <f t="shared" si="1"/>
        <v>32</v>
      </c>
    </row>
    <row r="44" spans="1:14">
      <c r="A44" s="142">
        <f t="shared" si="0"/>
        <v>33</v>
      </c>
      <c r="B44" s="630">
        <v>930.1</v>
      </c>
      <c r="C44" s="489" t="s">
        <v>222</v>
      </c>
      <c r="D44" s="627"/>
      <c r="E44" s="303">
        <v>192.75449</v>
      </c>
      <c r="K44" s="161"/>
      <c r="L44" s="142">
        <f t="shared" si="1"/>
        <v>33</v>
      </c>
    </row>
    <row r="45" spans="1:14">
      <c r="A45" s="142">
        <f t="shared" si="0"/>
        <v>34</v>
      </c>
      <c r="B45" s="631">
        <v>930.2</v>
      </c>
      <c r="C45" s="491" t="s">
        <v>238</v>
      </c>
      <c r="D45" s="634">
        <v>0</v>
      </c>
      <c r="E45" s="495"/>
      <c r="F45" s="172"/>
      <c r="G45" s="172"/>
      <c r="H45" s="172"/>
      <c r="I45" s="172"/>
      <c r="J45" s="172"/>
      <c r="K45" s="173"/>
      <c r="L45" s="142">
        <f t="shared" si="1"/>
        <v>34</v>
      </c>
    </row>
    <row r="46" spans="1:14">
      <c r="A46" s="142">
        <f t="shared" si="0"/>
        <v>35</v>
      </c>
      <c r="B46" s="486"/>
      <c r="C46" s="489" t="s">
        <v>239</v>
      </c>
      <c r="D46" s="635">
        <v>-77.453050000000005</v>
      </c>
      <c r="E46" s="488">
        <v>-77.453050000000005</v>
      </c>
      <c r="K46" s="161"/>
      <c r="L46" s="142">
        <f t="shared" si="1"/>
        <v>35</v>
      </c>
    </row>
    <row r="47" spans="1:14">
      <c r="A47" s="142">
        <f t="shared" si="0"/>
        <v>36</v>
      </c>
      <c r="B47" s="632">
        <v>931</v>
      </c>
      <c r="C47" s="491" t="s">
        <v>238</v>
      </c>
      <c r="D47" s="633"/>
      <c r="E47" s="493">
        <v>0</v>
      </c>
      <c r="K47" s="161"/>
      <c r="L47" s="142">
        <f t="shared" si="1"/>
        <v>36</v>
      </c>
    </row>
    <row r="48" spans="1:14">
      <c r="A48" s="142">
        <f t="shared" si="0"/>
        <v>37</v>
      </c>
      <c r="B48" s="632">
        <v>935</v>
      </c>
      <c r="C48" s="491" t="s">
        <v>240</v>
      </c>
      <c r="D48" s="636"/>
      <c r="E48" s="579">
        <v>70.022660000000002</v>
      </c>
      <c r="F48" s="172"/>
      <c r="G48" s="172"/>
      <c r="H48" s="172"/>
      <c r="I48" s="172"/>
      <c r="J48" s="172"/>
      <c r="K48" s="173"/>
      <c r="L48" s="142">
        <f t="shared" si="1"/>
        <v>37</v>
      </c>
    </row>
    <row r="49" spans="1:12">
      <c r="A49" s="142">
        <f t="shared" si="0"/>
        <v>38</v>
      </c>
      <c r="B49" s="487"/>
      <c r="C49" s="492"/>
      <c r="D49" s="494"/>
      <c r="E49" s="488"/>
      <c r="K49" s="161"/>
      <c r="L49" s="142">
        <f t="shared" si="1"/>
        <v>38</v>
      </c>
    </row>
    <row r="50" spans="1:12" ht="16" thickBot="1">
      <c r="A50" s="142">
        <f t="shared" si="0"/>
        <v>39</v>
      </c>
      <c r="B50" s="168"/>
      <c r="C50" s="174" t="s">
        <v>199</v>
      </c>
      <c r="D50" s="6"/>
      <c r="E50" s="580">
        <f>SUM(E35:E49)</f>
        <v>129569.49153</v>
      </c>
      <c r="F50" s="131"/>
      <c r="G50" s="131"/>
      <c r="H50" s="131"/>
      <c r="I50" s="131"/>
      <c r="J50" s="131"/>
      <c r="K50" s="161"/>
      <c r="L50" s="142">
        <f t="shared" si="1"/>
        <v>39</v>
      </c>
    </row>
    <row r="51" spans="1:12" ht="16" thickTop="1">
      <c r="A51" s="142">
        <f t="shared" si="0"/>
        <v>40</v>
      </c>
      <c r="B51" s="168"/>
      <c r="C51" s="174"/>
      <c r="E51" s="175"/>
      <c r="F51" s="131"/>
      <c r="G51" s="131"/>
      <c r="H51" s="131"/>
      <c r="I51" s="131"/>
      <c r="J51" s="131"/>
      <c r="K51" s="161"/>
      <c r="L51" s="142">
        <f t="shared" si="1"/>
        <v>40</v>
      </c>
    </row>
    <row r="52" spans="1:12">
      <c r="A52" s="142">
        <f t="shared" si="0"/>
        <v>41</v>
      </c>
      <c r="B52" s="168"/>
      <c r="C52" s="174"/>
      <c r="E52" s="175"/>
      <c r="F52" s="131"/>
      <c r="G52" s="131"/>
      <c r="H52" s="131"/>
      <c r="I52" s="131"/>
      <c r="J52" s="131"/>
      <c r="K52" s="161"/>
      <c r="L52" s="142">
        <f t="shared" si="1"/>
        <v>41</v>
      </c>
    </row>
    <row r="53" spans="1:12">
      <c r="A53" s="142">
        <f t="shared" si="0"/>
        <v>42</v>
      </c>
      <c r="B53" s="773" t="s">
        <v>460</v>
      </c>
      <c r="C53" s="111" t="s">
        <v>687</v>
      </c>
      <c r="E53" s="175"/>
      <c r="F53" s="131"/>
      <c r="G53" s="131"/>
      <c r="H53" s="131"/>
      <c r="I53" s="131"/>
      <c r="J53" s="131"/>
      <c r="K53" s="161"/>
      <c r="L53" s="142">
        <f t="shared" si="1"/>
        <v>42</v>
      </c>
    </row>
    <row r="54" spans="1:12" ht="18.5">
      <c r="A54" s="142">
        <f t="shared" si="0"/>
        <v>43</v>
      </c>
      <c r="B54" s="137">
        <v>1</v>
      </c>
      <c r="C54" s="80" t="s">
        <v>564</v>
      </c>
      <c r="E54" s="175"/>
      <c r="F54" s="131"/>
      <c r="G54" s="131"/>
      <c r="H54" s="131"/>
      <c r="I54" s="131"/>
      <c r="J54" s="131"/>
      <c r="K54" s="161"/>
      <c r="L54" s="142">
        <f t="shared" si="1"/>
        <v>43</v>
      </c>
    </row>
    <row r="55" spans="1:12" ht="17">
      <c r="A55" s="142">
        <f t="shared" si="0"/>
        <v>44</v>
      </c>
      <c r="B55" s="799">
        <v>2</v>
      </c>
      <c r="C55" s="1" t="s">
        <v>565</v>
      </c>
      <c r="E55" s="175"/>
      <c r="F55" s="131"/>
      <c r="G55" s="131"/>
      <c r="H55" s="131"/>
      <c r="I55" s="131"/>
      <c r="J55" s="131"/>
      <c r="K55" s="161"/>
      <c r="L55" s="142">
        <f t="shared" si="1"/>
        <v>44</v>
      </c>
    </row>
    <row r="56" spans="1:12" ht="17">
      <c r="A56" s="142">
        <f t="shared" si="0"/>
        <v>45</v>
      </c>
      <c r="B56" s="799">
        <v>3</v>
      </c>
      <c r="C56" s="1" t="s">
        <v>566</v>
      </c>
      <c r="E56" s="175"/>
      <c r="F56" s="131"/>
      <c r="G56" s="131"/>
      <c r="H56" s="131"/>
      <c r="I56" s="131"/>
      <c r="J56" s="131"/>
      <c r="K56" s="161"/>
      <c r="L56" s="142">
        <f t="shared" si="1"/>
        <v>45</v>
      </c>
    </row>
    <row r="57" spans="1:12" ht="17">
      <c r="A57" s="142">
        <f t="shared" si="0"/>
        <v>46</v>
      </c>
      <c r="B57" s="799">
        <v>4</v>
      </c>
      <c r="C57" s="1" t="s">
        <v>567</v>
      </c>
      <c r="E57" s="175"/>
      <c r="F57" s="131"/>
      <c r="G57" s="131"/>
      <c r="H57" s="131"/>
      <c r="I57" s="131"/>
      <c r="J57" s="131"/>
      <c r="K57" s="161"/>
      <c r="L57" s="142">
        <f t="shared" si="1"/>
        <v>46</v>
      </c>
    </row>
    <row r="58" spans="1:12" ht="17">
      <c r="A58" s="142">
        <f t="shared" si="0"/>
        <v>47</v>
      </c>
      <c r="B58" s="799">
        <v>5</v>
      </c>
      <c r="C58" s="1" t="s">
        <v>568</v>
      </c>
      <c r="E58" s="175"/>
      <c r="F58" s="131"/>
      <c r="G58" s="131"/>
      <c r="H58" s="131"/>
      <c r="I58" s="131"/>
      <c r="J58" s="131"/>
      <c r="K58" s="161"/>
      <c r="L58" s="142">
        <f t="shared" si="1"/>
        <v>47</v>
      </c>
    </row>
    <row r="59" spans="1:12" ht="16" thickBot="1">
      <c r="A59" s="142">
        <f t="shared" si="0"/>
        <v>48</v>
      </c>
      <c r="B59" s="176"/>
      <c r="C59" s="581"/>
      <c r="D59" s="573"/>
      <c r="E59" s="573"/>
      <c r="F59" s="573"/>
      <c r="G59" s="776"/>
      <c r="H59" s="776"/>
      <c r="I59" s="776"/>
      <c r="J59" s="776"/>
      <c r="K59" s="167"/>
      <c r="L59" s="142">
        <f t="shared" si="1"/>
        <v>48</v>
      </c>
    </row>
    <row r="60" spans="1:12">
      <c r="C60" s="155"/>
    </row>
    <row r="61" spans="1:12">
      <c r="A61" s="139"/>
      <c r="C61" s="155"/>
      <c r="D61" s="177"/>
      <c r="E61" s="177"/>
    </row>
    <row r="62" spans="1:12" ht="18">
      <c r="A62" s="178"/>
      <c r="C62" s="155"/>
    </row>
    <row r="63" spans="1:12" ht="18">
      <c r="A63" s="178"/>
      <c r="C63" s="155"/>
    </row>
    <row r="64" spans="1:12" ht="18">
      <c r="A64" s="178"/>
      <c r="C64" s="155"/>
    </row>
    <row r="65" spans="1:3" ht="18">
      <c r="A65" s="178"/>
      <c r="C65" s="155"/>
    </row>
    <row r="66" spans="1:3" ht="18">
      <c r="A66" s="178"/>
      <c r="C66" s="155"/>
    </row>
    <row r="67" spans="1:3" ht="18">
      <c r="A67" s="178"/>
      <c r="C67" s="155"/>
    </row>
    <row r="68" spans="1:3">
      <c r="A68" s="139"/>
      <c r="C68" s="155"/>
    </row>
    <row r="69" spans="1:3" ht="18">
      <c r="A69" s="178"/>
      <c r="C69" s="155"/>
    </row>
    <row r="70" spans="1:3">
      <c r="A70" s="139"/>
      <c r="C70" s="155"/>
    </row>
    <row r="71" spans="1:3" ht="18">
      <c r="A71" s="178"/>
      <c r="C71" s="155"/>
    </row>
    <row r="72" spans="1:3">
      <c r="A72" s="139"/>
      <c r="C72" s="155"/>
    </row>
    <row r="73" spans="1:3" ht="18">
      <c r="A73" s="178"/>
      <c r="C73" s="155"/>
    </row>
    <row r="74" spans="1:3" ht="18">
      <c r="A74" s="178"/>
      <c r="B74" s="155"/>
    </row>
    <row r="75" spans="1:3" ht="18">
      <c r="A75" s="178"/>
      <c r="B75" s="155"/>
    </row>
    <row r="76" spans="1:3">
      <c r="B76" s="155"/>
    </row>
    <row r="77" spans="1:3" ht="18">
      <c r="A77" s="178"/>
      <c r="B77" s="155"/>
    </row>
    <row r="78" spans="1:3">
      <c r="A78" s="179"/>
      <c r="B78" s="180"/>
    </row>
    <row r="79" spans="1:3">
      <c r="B79" s="155"/>
    </row>
  </sheetData>
  <mergeCells count="4">
    <mergeCell ref="B3:K3"/>
    <mergeCell ref="B4:K4"/>
    <mergeCell ref="B5:K5"/>
    <mergeCell ref="B6:K6"/>
  </mergeCells>
  <printOptions horizontalCentered="1"/>
  <pageMargins left="0.5" right="0.5" top="0.5" bottom="0.5" header="0.35" footer="0.25"/>
  <pageSetup scale="47" orientation="portrait" r:id="rId1"/>
  <headerFooter scaleWithDoc="0" alignWithMargins="0">
    <oddHeader>&amp;C&amp;"Times New Roman,Bold"&amp;6AS FILED AH-3 WITH FERC AUDIT ADJ INCL IN APPENDIX X CYCLE 12 (ER24-176)</oddHeader>
    <oddFooter>&amp;L&amp;F&amp;CPage 9.3&amp;R&amp;A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C98B-8E19-49AC-9701-DC6C403D6481}">
  <sheetPr>
    <pageSetUpPr fitToPage="1"/>
  </sheetPr>
  <dimension ref="A1:L35"/>
  <sheetViews>
    <sheetView zoomScale="80" zoomScaleNormal="80" workbookViewId="0"/>
  </sheetViews>
  <sheetFormatPr defaultColWidth="8.81640625" defaultRowHeight="15.5"/>
  <cols>
    <col min="1" max="1" width="5.1796875" style="112" bestFit="1" customWidth="1"/>
    <col min="2" max="2" width="68.81640625" style="114" customWidth="1"/>
    <col min="3" max="3" width="24" style="185" customWidth="1"/>
    <col min="4" max="4" width="1.54296875" style="114" customWidth="1"/>
    <col min="5" max="5" width="16.81640625" style="114" customWidth="1"/>
    <col min="6" max="6" width="1.54296875" style="114" customWidth="1"/>
    <col min="7" max="7" width="16.81640625" style="114" customWidth="1"/>
    <col min="8" max="8" width="1.54296875" style="114" customWidth="1"/>
    <col min="9" max="9" width="36.1796875" style="114" customWidth="1"/>
    <col min="10" max="10" width="5.1796875" style="114" customWidth="1"/>
    <col min="11" max="16384" width="8.81640625" style="114"/>
  </cols>
  <sheetData>
    <row r="1" spans="1:10">
      <c r="A1" s="496"/>
      <c r="H1" s="112"/>
      <c r="I1" s="112"/>
      <c r="J1" s="112"/>
    </row>
    <row r="2" spans="1:10">
      <c r="B2" s="1034" t="s">
        <v>0</v>
      </c>
      <c r="C2" s="1035"/>
      <c r="D2" s="1035"/>
      <c r="E2" s="1035"/>
      <c r="F2" s="1035"/>
      <c r="G2" s="1035"/>
      <c r="H2" s="1035"/>
      <c r="I2" s="1035"/>
      <c r="J2" s="110"/>
    </row>
    <row r="3" spans="1:10">
      <c r="B3" s="1034" t="s">
        <v>242</v>
      </c>
      <c r="C3" s="1035"/>
      <c r="D3" s="1035"/>
      <c r="E3" s="1035"/>
      <c r="F3" s="1035"/>
      <c r="G3" s="1035"/>
      <c r="H3" s="1035"/>
      <c r="I3" s="1035"/>
      <c r="J3" s="110"/>
    </row>
    <row r="4" spans="1:10">
      <c r="B4" s="1034" t="s">
        <v>99</v>
      </c>
      <c r="C4" s="1035"/>
      <c r="D4" s="1035"/>
      <c r="E4" s="1035"/>
      <c r="F4" s="1035"/>
      <c r="G4" s="1035"/>
      <c r="H4" s="1035"/>
      <c r="I4" s="1035"/>
      <c r="J4" s="110"/>
    </row>
    <row r="5" spans="1:10">
      <c r="B5" s="1036" t="s">
        <v>480</v>
      </c>
      <c r="C5" s="1036"/>
      <c r="D5" s="1036"/>
      <c r="E5" s="1036"/>
      <c r="F5" s="1036"/>
      <c r="G5" s="1036"/>
      <c r="H5" s="1036"/>
      <c r="I5" s="1036"/>
      <c r="J5" s="110"/>
    </row>
    <row r="6" spans="1:10">
      <c r="B6" s="1037" t="s">
        <v>1</v>
      </c>
      <c r="C6" s="1037"/>
      <c r="D6" s="1037"/>
      <c r="E6" s="1037"/>
      <c r="F6" s="1037"/>
      <c r="G6" s="1037"/>
      <c r="H6" s="1037"/>
      <c r="I6" s="1037"/>
      <c r="J6" s="111"/>
    </row>
    <row r="7" spans="1:10">
      <c r="B7" s="112"/>
      <c r="D7" s="112"/>
      <c r="E7" s="112"/>
      <c r="F7" s="112"/>
      <c r="G7" s="112"/>
      <c r="H7" s="110"/>
      <c r="I7" s="110"/>
      <c r="J7" s="110"/>
    </row>
    <row r="8" spans="1:10">
      <c r="A8" s="112" t="s">
        <v>2</v>
      </c>
      <c r="B8" s="110"/>
      <c r="C8" s="132" t="s">
        <v>147</v>
      </c>
      <c r="D8" s="112"/>
      <c r="E8" s="112" t="s">
        <v>243</v>
      </c>
      <c r="F8" s="112"/>
      <c r="G8" s="112" t="s">
        <v>244</v>
      </c>
      <c r="H8" s="110"/>
      <c r="I8" s="110"/>
      <c r="J8" s="112" t="s">
        <v>2</v>
      </c>
    </row>
    <row r="9" spans="1:10">
      <c r="A9" s="112" t="s">
        <v>3</v>
      </c>
      <c r="B9" s="110"/>
      <c r="C9" s="561" t="s">
        <v>148</v>
      </c>
      <c r="D9" s="110"/>
      <c r="E9" s="562" t="s">
        <v>245</v>
      </c>
      <c r="F9" s="110"/>
      <c r="G9" s="562" t="s">
        <v>149</v>
      </c>
      <c r="H9" s="110"/>
      <c r="I9" s="563" t="s">
        <v>5</v>
      </c>
      <c r="J9" s="112" t="s">
        <v>3</v>
      </c>
    </row>
    <row r="10" spans="1:10">
      <c r="B10" s="112"/>
      <c r="D10" s="112"/>
      <c r="E10" s="112"/>
      <c r="F10" s="112"/>
      <c r="G10" s="112"/>
      <c r="H10" s="112"/>
      <c r="I10" s="112"/>
      <c r="J10" s="112"/>
    </row>
    <row r="11" spans="1:10" ht="18">
      <c r="A11" s="112">
        <v>1</v>
      </c>
      <c r="B11" s="114" t="s">
        <v>246</v>
      </c>
      <c r="C11" s="112" t="s">
        <v>247</v>
      </c>
      <c r="E11" s="186"/>
      <c r="F11" s="187"/>
      <c r="G11" s="188">
        <v>119385.43410490715</v>
      </c>
      <c r="H11" s="187"/>
      <c r="I11" s="189" t="s">
        <v>577</v>
      </c>
      <c r="J11" s="112">
        <f>A11</f>
        <v>1</v>
      </c>
    </row>
    <row r="12" spans="1:10">
      <c r="A12" s="112">
        <f>+A11+1</f>
        <v>2</v>
      </c>
      <c r="C12" s="112"/>
      <c r="E12" s="181"/>
      <c r="F12" s="190"/>
      <c r="G12" s="190"/>
      <c r="H12" s="190"/>
      <c r="I12" s="189"/>
      <c r="J12" s="112">
        <f>+J11+1</f>
        <v>2</v>
      </c>
    </row>
    <row r="13" spans="1:10">
      <c r="A13" s="112">
        <f t="shared" ref="A13:A29" si="0">+A12+1</f>
        <v>3</v>
      </c>
      <c r="B13" s="114" t="s">
        <v>248</v>
      </c>
      <c r="C13" s="112"/>
      <c r="E13" s="191"/>
      <c r="F13" s="192"/>
      <c r="G13" s="565">
        <v>0.38635877467208013</v>
      </c>
      <c r="H13" s="187"/>
      <c r="I13" s="189" t="s">
        <v>727</v>
      </c>
      <c r="J13" s="112">
        <f t="shared" ref="J13:J29" si="1">+J12+1</f>
        <v>3</v>
      </c>
    </row>
    <row r="14" spans="1:10">
      <c r="A14" s="112">
        <f t="shared" si="0"/>
        <v>4</v>
      </c>
      <c r="C14" s="112"/>
      <c r="E14" s="181"/>
      <c r="F14" s="190"/>
      <c r="G14" s="181"/>
      <c r="H14" s="190"/>
      <c r="I14" s="189"/>
      <c r="J14" s="112">
        <f t="shared" si="1"/>
        <v>4</v>
      </c>
    </row>
    <row r="15" spans="1:10" ht="16" thickBot="1">
      <c r="A15" s="112">
        <f t="shared" si="0"/>
        <v>5</v>
      </c>
      <c r="B15" s="114" t="s">
        <v>249</v>
      </c>
      <c r="C15" s="112"/>
      <c r="E15" s="193"/>
      <c r="F15" s="190"/>
      <c r="G15" s="566">
        <f>G11*G13</f>
        <v>46125.610034466292</v>
      </c>
      <c r="H15" s="671"/>
      <c r="I15" s="189" t="s">
        <v>578</v>
      </c>
      <c r="J15" s="112">
        <f t="shared" si="1"/>
        <v>5</v>
      </c>
    </row>
    <row r="16" spans="1:10" ht="16" thickTop="1">
      <c r="A16" s="112">
        <f t="shared" si="0"/>
        <v>6</v>
      </c>
      <c r="C16" s="112"/>
      <c r="E16" s="126"/>
      <c r="F16" s="112"/>
      <c r="G16" s="112"/>
      <c r="H16" s="112"/>
      <c r="I16" s="189"/>
      <c r="J16" s="112">
        <f t="shared" si="1"/>
        <v>6</v>
      </c>
    </row>
    <row r="17" spans="1:12" ht="18">
      <c r="A17" s="112">
        <f t="shared" si="0"/>
        <v>7</v>
      </c>
      <c r="B17" s="114" t="s">
        <v>250</v>
      </c>
      <c r="C17" s="112" t="s">
        <v>251</v>
      </c>
      <c r="D17" s="184"/>
      <c r="E17" s="186"/>
      <c r="F17" s="190"/>
      <c r="G17" s="582">
        <v>44443.433261584243</v>
      </c>
      <c r="H17" s="187"/>
      <c r="I17" s="189" t="s">
        <v>579</v>
      </c>
      <c r="J17" s="112">
        <f t="shared" si="1"/>
        <v>7</v>
      </c>
    </row>
    <row r="18" spans="1:12">
      <c r="A18" s="112">
        <f t="shared" si="0"/>
        <v>8</v>
      </c>
      <c r="C18" s="112"/>
      <c r="E18" s="194"/>
      <c r="F18" s="190"/>
      <c r="G18" s="190"/>
      <c r="H18" s="190"/>
      <c r="I18" s="189"/>
      <c r="J18" s="112">
        <f t="shared" si="1"/>
        <v>8</v>
      </c>
    </row>
    <row r="19" spans="1:12" ht="16" thickBot="1">
      <c r="A19" s="112">
        <f t="shared" si="0"/>
        <v>9</v>
      </c>
      <c r="B19" s="114" t="s">
        <v>252</v>
      </c>
      <c r="E19" s="186"/>
      <c r="F19" s="190"/>
      <c r="G19" s="566">
        <f>G13*G17</f>
        <v>17171.110417166059</v>
      </c>
      <c r="H19" s="671"/>
      <c r="I19" s="189" t="s">
        <v>580</v>
      </c>
      <c r="J19" s="112">
        <f t="shared" si="1"/>
        <v>9</v>
      </c>
    </row>
    <row r="20" spans="1:12" ht="16" thickTop="1">
      <c r="A20" s="112">
        <f t="shared" si="0"/>
        <v>10</v>
      </c>
      <c r="E20" s="195"/>
      <c r="F20" s="190"/>
      <c r="G20" s="190"/>
      <c r="H20" s="190"/>
      <c r="I20" s="189"/>
      <c r="J20" s="112">
        <f t="shared" si="1"/>
        <v>10</v>
      </c>
    </row>
    <row r="21" spans="1:12">
      <c r="A21" s="112">
        <f t="shared" si="0"/>
        <v>11</v>
      </c>
      <c r="B21" s="196" t="s">
        <v>253</v>
      </c>
      <c r="E21" s="195"/>
      <c r="F21" s="190"/>
      <c r="G21" s="190"/>
      <c r="H21" s="190"/>
      <c r="I21" s="189"/>
      <c r="J21" s="112">
        <f t="shared" si="1"/>
        <v>11</v>
      </c>
    </row>
    <row r="22" spans="1:12">
      <c r="A22" s="112">
        <f t="shared" si="0"/>
        <v>12</v>
      </c>
      <c r="B22" s="114" t="s">
        <v>254</v>
      </c>
      <c r="E22" s="197">
        <v>35034.17873</v>
      </c>
      <c r="F22" s="671"/>
      <c r="G22" s="198"/>
      <c r="H22" s="190"/>
      <c r="I22" s="189" t="s">
        <v>786</v>
      </c>
      <c r="J22" s="112">
        <f t="shared" si="1"/>
        <v>12</v>
      </c>
    </row>
    <row r="23" spans="1:12">
      <c r="A23" s="112">
        <f t="shared" si="0"/>
        <v>13</v>
      </c>
      <c r="B23" s="114" t="s">
        <v>255</v>
      </c>
      <c r="E23" s="816">
        <f>'Pg9 Rev Stmt AH'!F49</f>
        <v>31993.644043210028</v>
      </c>
      <c r="F23" s="671" t="s">
        <v>460</v>
      </c>
      <c r="G23" s="200"/>
      <c r="H23" s="190"/>
      <c r="I23" s="189" t="s">
        <v>774</v>
      </c>
      <c r="J23" s="112">
        <f t="shared" si="1"/>
        <v>13</v>
      </c>
    </row>
    <row r="24" spans="1:12">
      <c r="A24" s="112">
        <f t="shared" si="0"/>
        <v>14</v>
      </c>
      <c r="B24" s="114" t="s">
        <v>173</v>
      </c>
      <c r="E24" s="817">
        <v>0</v>
      </c>
      <c r="F24" s="190"/>
      <c r="G24" s="200"/>
      <c r="H24" s="190"/>
      <c r="I24" s="189" t="s">
        <v>581</v>
      </c>
      <c r="J24" s="112">
        <f t="shared" si="1"/>
        <v>14</v>
      </c>
    </row>
    <row r="25" spans="1:12">
      <c r="A25" s="112">
        <f t="shared" si="0"/>
        <v>15</v>
      </c>
      <c r="B25" s="114" t="s">
        <v>50</v>
      </c>
      <c r="E25" s="818">
        <f>SUM(E22:E24)</f>
        <v>67027.822773210035</v>
      </c>
      <c r="F25" s="671" t="s">
        <v>460</v>
      </c>
      <c r="G25" s="184"/>
      <c r="H25" s="189"/>
      <c r="I25" s="189" t="s">
        <v>582</v>
      </c>
      <c r="J25" s="112">
        <f t="shared" si="1"/>
        <v>15</v>
      </c>
    </row>
    <row r="26" spans="1:12">
      <c r="A26" s="112">
        <f t="shared" si="0"/>
        <v>16</v>
      </c>
      <c r="F26" s="112"/>
      <c r="H26" s="112"/>
      <c r="I26" s="189"/>
      <c r="J26" s="112">
        <f t="shared" si="1"/>
        <v>16</v>
      </c>
    </row>
    <row r="27" spans="1:12">
      <c r="A27" s="112">
        <f t="shared" si="0"/>
        <v>17</v>
      </c>
      <c r="B27" s="114" t="s">
        <v>256</v>
      </c>
      <c r="E27" s="583">
        <f>1/8</f>
        <v>0.125</v>
      </c>
      <c r="F27" s="112"/>
      <c r="G27" s="201"/>
      <c r="H27" s="112"/>
      <c r="I27" s="189" t="s">
        <v>34</v>
      </c>
      <c r="J27" s="112">
        <f t="shared" si="1"/>
        <v>17</v>
      </c>
    </row>
    <row r="28" spans="1:12">
      <c r="A28" s="112">
        <f t="shared" si="0"/>
        <v>18</v>
      </c>
      <c r="E28" s="181" t="s">
        <v>6</v>
      </c>
      <c r="F28" s="190"/>
      <c r="G28" s="181"/>
      <c r="H28" s="190"/>
      <c r="I28" s="189"/>
      <c r="J28" s="112">
        <f t="shared" si="1"/>
        <v>18</v>
      </c>
    </row>
    <row r="29" spans="1:12" ht="16" thickBot="1">
      <c r="A29" s="112">
        <f t="shared" si="0"/>
        <v>19</v>
      </c>
      <c r="B29" s="114" t="s">
        <v>257</v>
      </c>
      <c r="E29" s="759">
        <f>E25*E27</f>
        <v>8378.4778466512544</v>
      </c>
      <c r="F29" s="671" t="s">
        <v>460</v>
      </c>
      <c r="G29" s="193"/>
      <c r="H29" s="190"/>
      <c r="I29" s="112" t="s">
        <v>583</v>
      </c>
      <c r="J29" s="112">
        <f t="shared" si="1"/>
        <v>19</v>
      </c>
      <c r="L29" s="121"/>
    </row>
    <row r="30" spans="1:12" ht="16" thickTop="1">
      <c r="B30" s="204"/>
    </row>
    <row r="31" spans="1:12">
      <c r="B31" s="204"/>
    </row>
    <row r="32" spans="1:12">
      <c r="A32" s="671" t="s">
        <v>460</v>
      </c>
      <c r="B32" s="1009" t="str">
        <f>'Pg9.2 Rev AH-3'!C53</f>
        <v>Items in BOLD have changed to correct the over-allocation of "Duplicate Charges (Company Energy Use)" Credit in FERC Account no. 929.</v>
      </c>
    </row>
    <row r="33" spans="1:2" ht="18">
      <c r="A33" s="205">
        <v>1</v>
      </c>
      <c r="B33" s="114" t="s">
        <v>258</v>
      </c>
    </row>
    <row r="34" spans="1:2" ht="18">
      <c r="A34" s="205"/>
    </row>
    <row r="35" spans="1:2">
      <c r="A35" s="110"/>
      <c r="B35" s="111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Roman,Bold"&amp;7REVISED</oddHeader>
    <oddFooter>&amp;L&amp;F&amp;CPage 10&amp;R&amp;A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2715-3A77-4322-BDB7-2C0158BA829A}">
  <sheetPr>
    <pageSetUpPr fitToPage="1"/>
  </sheetPr>
  <dimension ref="A1:L36"/>
  <sheetViews>
    <sheetView zoomScale="80" zoomScaleNormal="80" workbookViewId="0"/>
  </sheetViews>
  <sheetFormatPr defaultColWidth="8.81640625" defaultRowHeight="15.5"/>
  <cols>
    <col min="1" max="1" width="5.1796875" style="112" bestFit="1" customWidth="1"/>
    <col min="2" max="2" width="68.81640625" style="114" customWidth="1"/>
    <col min="3" max="3" width="24" style="185" customWidth="1"/>
    <col min="4" max="4" width="1.54296875" style="114" customWidth="1"/>
    <col min="5" max="5" width="16.81640625" style="114" customWidth="1"/>
    <col min="6" max="6" width="1.54296875" style="114" customWidth="1"/>
    <col min="7" max="7" width="16.81640625" style="114" customWidth="1"/>
    <col min="8" max="8" width="1.54296875" style="114" customWidth="1"/>
    <col min="9" max="9" width="36.1796875" style="114" customWidth="1"/>
    <col min="10" max="10" width="5.1796875" style="114" customWidth="1"/>
    <col min="11" max="11" width="8.81640625" style="114"/>
    <col min="12" max="12" width="9.36328125" style="114" bestFit="1" customWidth="1"/>
    <col min="13" max="16384" width="8.81640625" style="114"/>
  </cols>
  <sheetData>
    <row r="1" spans="1:10">
      <c r="A1" s="914" t="s">
        <v>789</v>
      </c>
    </row>
    <row r="2" spans="1:10">
      <c r="A2" s="496"/>
      <c r="H2" s="112"/>
      <c r="I2" s="112"/>
      <c r="J2" s="112"/>
    </row>
    <row r="3" spans="1:10">
      <c r="B3" s="1034" t="s">
        <v>0</v>
      </c>
      <c r="C3" s="1035"/>
      <c r="D3" s="1035"/>
      <c r="E3" s="1035"/>
      <c r="F3" s="1035"/>
      <c r="G3" s="1035"/>
      <c r="H3" s="1035"/>
      <c r="I3" s="1035"/>
      <c r="J3" s="110"/>
    </row>
    <row r="4" spans="1:10">
      <c r="B4" s="1034" t="s">
        <v>242</v>
      </c>
      <c r="C4" s="1035"/>
      <c r="D4" s="1035"/>
      <c r="E4" s="1035"/>
      <c r="F4" s="1035"/>
      <c r="G4" s="1035"/>
      <c r="H4" s="1035"/>
      <c r="I4" s="1035"/>
      <c r="J4" s="110"/>
    </row>
    <row r="5" spans="1:10">
      <c r="B5" s="1034" t="s">
        <v>99</v>
      </c>
      <c r="C5" s="1035"/>
      <c r="D5" s="1035"/>
      <c r="E5" s="1035"/>
      <c r="F5" s="1035"/>
      <c r="G5" s="1035"/>
      <c r="H5" s="1035"/>
      <c r="I5" s="1035"/>
      <c r="J5" s="110"/>
    </row>
    <row r="6" spans="1:10">
      <c r="B6" s="1036" t="s">
        <v>480</v>
      </c>
      <c r="C6" s="1036"/>
      <c r="D6" s="1036"/>
      <c r="E6" s="1036"/>
      <c r="F6" s="1036"/>
      <c r="G6" s="1036"/>
      <c r="H6" s="1036"/>
      <c r="I6" s="1036"/>
      <c r="J6" s="110"/>
    </row>
    <row r="7" spans="1:10">
      <c r="B7" s="1037" t="s">
        <v>1</v>
      </c>
      <c r="C7" s="1037"/>
      <c r="D7" s="1037"/>
      <c r="E7" s="1037"/>
      <c r="F7" s="1037"/>
      <c r="G7" s="1037"/>
      <c r="H7" s="1037"/>
      <c r="I7" s="1037"/>
      <c r="J7" s="111"/>
    </row>
    <row r="8" spans="1:10">
      <c r="B8" s="112"/>
      <c r="D8" s="112"/>
      <c r="E8" s="112"/>
      <c r="F8" s="112"/>
      <c r="G8" s="112"/>
      <c r="H8" s="110"/>
      <c r="I8" s="110"/>
      <c r="J8" s="110"/>
    </row>
    <row r="9" spans="1:10">
      <c r="A9" s="112" t="s">
        <v>2</v>
      </c>
      <c r="B9" s="110"/>
      <c r="C9" s="132" t="s">
        <v>147</v>
      </c>
      <c r="D9" s="112"/>
      <c r="E9" s="112" t="s">
        <v>243</v>
      </c>
      <c r="F9" s="112"/>
      <c r="G9" s="112" t="s">
        <v>244</v>
      </c>
      <c r="H9" s="110"/>
      <c r="I9" s="110"/>
      <c r="J9" s="112" t="s">
        <v>2</v>
      </c>
    </row>
    <row r="10" spans="1:10">
      <c r="A10" s="112" t="s">
        <v>3</v>
      </c>
      <c r="B10" s="110"/>
      <c r="C10" s="561" t="s">
        <v>148</v>
      </c>
      <c r="D10" s="110"/>
      <c r="E10" s="562" t="s">
        <v>245</v>
      </c>
      <c r="F10" s="110"/>
      <c r="G10" s="562" t="s">
        <v>149</v>
      </c>
      <c r="H10" s="110"/>
      <c r="I10" s="563" t="s">
        <v>5</v>
      </c>
      <c r="J10" s="112" t="s">
        <v>3</v>
      </c>
    </row>
    <row r="11" spans="1:10">
      <c r="B11" s="112"/>
      <c r="D11" s="112"/>
      <c r="E11" s="112"/>
      <c r="F11" s="112"/>
      <c r="G11" s="112"/>
      <c r="H11" s="112"/>
      <c r="I11" s="112"/>
      <c r="J11" s="112"/>
    </row>
    <row r="12" spans="1:10" ht="18">
      <c r="A12" s="112">
        <v>1</v>
      </c>
      <c r="B12" s="114" t="s">
        <v>246</v>
      </c>
      <c r="C12" s="112" t="s">
        <v>247</v>
      </c>
      <c r="E12" s="186"/>
      <c r="F12" s="187"/>
      <c r="G12" s="188">
        <v>119385.43410490715</v>
      </c>
      <c r="H12" s="187"/>
      <c r="I12" s="189" t="s">
        <v>577</v>
      </c>
      <c r="J12" s="112">
        <f>A12</f>
        <v>1</v>
      </c>
    </row>
    <row r="13" spans="1:10">
      <c r="A13" s="112">
        <f>+A12+1</f>
        <v>2</v>
      </c>
      <c r="C13" s="112"/>
      <c r="E13" s="181"/>
      <c r="F13" s="190"/>
      <c r="G13" s="190"/>
      <c r="H13" s="190"/>
      <c r="I13" s="189"/>
      <c r="J13" s="112">
        <f>+J12+1</f>
        <v>2</v>
      </c>
    </row>
    <row r="14" spans="1:10">
      <c r="A14" s="112">
        <f t="shared" ref="A14:A30" si="0">+A13+1</f>
        <v>3</v>
      </c>
      <c r="B14" s="114" t="s">
        <v>248</v>
      </c>
      <c r="C14" s="112"/>
      <c r="E14" s="191"/>
      <c r="F14" s="192"/>
      <c r="G14" s="565">
        <v>0.38635877467208013</v>
      </c>
      <c r="H14" s="187"/>
      <c r="I14" s="189" t="s">
        <v>727</v>
      </c>
      <c r="J14" s="112">
        <f t="shared" ref="J14:J30" si="1">+J13+1</f>
        <v>3</v>
      </c>
    </row>
    <row r="15" spans="1:10">
      <c r="A15" s="112">
        <f t="shared" si="0"/>
        <v>4</v>
      </c>
      <c r="C15" s="112"/>
      <c r="E15" s="181"/>
      <c r="F15" s="190"/>
      <c r="G15" s="181"/>
      <c r="H15" s="190"/>
      <c r="I15" s="189"/>
      <c r="J15" s="112">
        <f t="shared" si="1"/>
        <v>4</v>
      </c>
    </row>
    <row r="16" spans="1:10" ht="16" thickBot="1">
      <c r="A16" s="112">
        <f t="shared" si="0"/>
        <v>5</v>
      </c>
      <c r="B16" s="114" t="s">
        <v>249</v>
      </c>
      <c r="C16" s="112"/>
      <c r="E16" s="193"/>
      <c r="F16" s="190"/>
      <c r="G16" s="759">
        <f>G12*G14</f>
        <v>46125.610034466292</v>
      </c>
      <c r="H16" s="671" t="s">
        <v>460</v>
      </c>
      <c r="I16" s="189" t="s">
        <v>578</v>
      </c>
      <c r="J16" s="112">
        <f t="shared" si="1"/>
        <v>5</v>
      </c>
    </row>
    <row r="17" spans="1:12" ht="16" thickTop="1">
      <c r="A17" s="112">
        <f t="shared" si="0"/>
        <v>6</v>
      </c>
      <c r="C17" s="112"/>
      <c r="E17" s="126"/>
      <c r="F17" s="112"/>
      <c r="G17" s="112"/>
      <c r="H17" s="112"/>
      <c r="I17" s="189"/>
      <c r="J17" s="112">
        <f t="shared" si="1"/>
        <v>6</v>
      </c>
    </row>
    <row r="18" spans="1:12" ht="18">
      <c r="A18" s="112">
        <f t="shared" si="0"/>
        <v>7</v>
      </c>
      <c r="B18" s="114" t="s">
        <v>250</v>
      </c>
      <c r="C18" s="112" t="s">
        <v>251</v>
      </c>
      <c r="D18" s="184"/>
      <c r="E18" s="186"/>
      <c r="F18" s="190"/>
      <c r="G18" s="582">
        <v>44443.433261584243</v>
      </c>
      <c r="H18" s="187"/>
      <c r="I18" s="189" t="s">
        <v>579</v>
      </c>
      <c r="J18" s="112">
        <f t="shared" si="1"/>
        <v>7</v>
      </c>
    </row>
    <row r="19" spans="1:12">
      <c r="A19" s="112">
        <f t="shared" si="0"/>
        <v>8</v>
      </c>
      <c r="C19" s="112"/>
      <c r="E19" s="194"/>
      <c r="F19" s="190"/>
      <c r="G19" s="190"/>
      <c r="H19" s="190"/>
      <c r="I19" s="189"/>
      <c r="J19" s="112">
        <f t="shared" si="1"/>
        <v>8</v>
      </c>
    </row>
    <row r="20" spans="1:12" ht="16" thickBot="1">
      <c r="A20" s="112">
        <f t="shared" si="0"/>
        <v>9</v>
      </c>
      <c r="B20" s="114" t="s">
        <v>252</v>
      </c>
      <c r="E20" s="186"/>
      <c r="F20" s="190"/>
      <c r="G20" s="759">
        <f>G14*G18</f>
        <v>17171.110417166059</v>
      </c>
      <c r="H20" s="671" t="s">
        <v>460</v>
      </c>
      <c r="I20" s="189" t="s">
        <v>580</v>
      </c>
      <c r="J20" s="112">
        <f t="shared" si="1"/>
        <v>9</v>
      </c>
    </row>
    <row r="21" spans="1:12" ht="16" thickTop="1">
      <c r="A21" s="112">
        <f t="shared" si="0"/>
        <v>10</v>
      </c>
      <c r="E21" s="195"/>
      <c r="F21" s="190"/>
      <c r="G21" s="190"/>
      <c r="H21" s="190"/>
      <c r="I21" s="189"/>
      <c r="J21" s="112">
        <f t="shared" si="1"/>
        <v>10</v>
      </c>
    </row>
    <row r="22" spans="1:12">
      <c r="A22" s="112">
        <f t="shared" si="0"/>
        <v>11</v>
      </c>
      <c r="B22" s="196" t="s">
        <v>253</v>
      </c>
      <c r="E22" s="195"/>
      <c r="F22" s="190"/>
      <c r="G22" s="190"/>
      <c r="H22" s="190"/>
      <c r="I22" s="189"/>
      <c r="J22" s="112">
        <f t="shared" si="1"/>
        <v>11</v>
      </c>
    </row>
    <row r="23" spans="1:12">
      <c r="A23" s="112">
        <f t="shared" si="0"/>
        <v>12</v>
      </c>
      <c r="B23" s="114" t="s">
        <v>254</v>
      </c>
      <c r="E23" s="815">
        <v>35034.17873</v>
      </c>
      <c r="F23" s="671" t="s">
        <v>460</v>
      </c>
      <c r="G23" s="198"/>
      <c r="H23" s="190"/>
      <c r="I23" s="189" t="s">
        <v>728</v>
      </c>
      <c r="J23" s="112">
        <f t="shared" si="1"/>
        <v>12</v>
      </c>
    </row>
    <row r="24" spans="1:12">
      <c r="A24" s="112">
        <f t="shared" si="0"/>
        <v>13</v>
      </c>
      <c r="B24" s="114" t="s">
        <v>255</v>
      </c>
      <c r="E24" s="816">
        <v>31946.388544949888</v>
      </c>
      <c r="F24" s="671" t="s">
        <v>460</v>
      </c>
      <c r="G24" s="200"/>
      <c r="H24" s="190"/>
      <c r="I24" s="189" t="s">
        <v>707</v>
      </c>
      <c r="J24" s="112">
        <f t="shared" si="1"/>
        <v>13</v>
      </c>
    </row>
    <row r="25" spans="1:12">
      <c r="A25" s="112">
        <f t="shared" si="0"/>
        <v>14</v>
      </c>
      <c r="B25" s="114" t="s">
        <v>173</v>
      </c>
      <c r="E25" s="817">
        <v>0</v>
      </c>
      <c r="F25" s="190"/>
      <c r="G25" s="200"/>
      <c r="H25" s="190"/>
      <c r="I25" s="189" t="s">
        <v>581</v>
      </c>
      <c r="J25" s="112">
        <f t="shared" si="1"/>
        <v>14</v>
      </c>
      <c r="L25" s="985"/>
    </row>
    <row r="26" spans="1:12">
      <c r="A26" s="112">
        <f t="shared" si="0"/>
        <v>15</v>
      </c>
      <c r="B26" s="114" t="s">
        <v>50</v>
      </c>
      <c r="E26" s="818">
        <f>SUM(E23:E25)</f>
        <v>66980.567274949892</v>
      </c>
      <c r="F26" s="671" t="s">
        <v>460</v>
      </c>
      <c r="G26" s="184"/>
      <c r="H26" s="189"/>
      <c r="I26" s="189" t="s">
        <v>582</v>
      </c>
      <c r="J26" s="112">
        <f t="shared" si="1"/>
        <v>15</v>
      </c>
    </row>
    <row r="27" spans="1:12">
      <c r="A27" s="112">
        <f t="shared" si="0"/>
        <v>16</v>
      </c>
      <c r="F27" s="112"/>
      <c r="H27" s="112"/>
      <c r="I27" s="189"/>
      <c r="J27" s="112">
        <f t="shared" si="1"/>
        <v>16</v>
      </c>
    </row>
    <row r="28" spans="1:12">
      <c r="A28" s="112">
        <f t="shared" si="0"/>
        <v>17</v>
      </c>
      <c r="B28" s="114" t="s">
        <v>256</v>
      </c>
      <c r="E28" s="583">
        <f>1/8</f>
        <v>0.125</v>
      </c>
      <c r="F28" s="112"/>
      <c r="G28" s="201"/>
      <c r="H28" s="112"/>
      <c r="I28" s="189" t="s">
        <v>34</v>
      </c>
      <c r="J28" s="112">
        <f t="shared" si="1"/>
        <v>17</v>
      </c>
    </row>
    <row r="29" spans="1:12">
      <c r="A29" s="112">
        <f t="shared" si="0"/>
        <v>18</v>
      </c>
      <c r="E29" s="181" t="s">
        <v>6</v>
      </c>
      <c r="F29" s="190"/>
      <c r="G29" s="181"/>
      <c r="H29" s="190"/>
      <c r="I29" s="189"/>
      <c r="J29" s="112">
        <f t="shared" si="1"/>
        <v>18</v>
      </c>
    </row>
    <row r="30" spans="1:12" ht="16" thickBot="1">
      <c r="A30" s="112">
        <f t="shared" si="0"/>
        <v>19</v>
      </c>
      <c r="B30" s="114" t="s">
        <v>257</v>
      </c>
      <c r="E30" s="759">
        <f>E26*E28</f>
        <v>8372.5709093687365</v>
      </c>
      <c r="F30" s="671" t="s">
        <v>460</v>
      </c>
      <c r="G30" s="193"/>
      <c r="H30" s="190"/>
      <c r="I30" s="112" t="s">
        <v>583</v>
      </c>
      <c r="J30" s="112">
        <f t="shared" si="1"/>
        <v>19</v>
      </c>
    </row>
    <row r="31" spans="1:12" ht="16" thickTop="1">
      <c r="B31" s="204"/>
    </row>
    <row r="32" spans="1:12">
      <c r="B32" s="204"/>
    </row>
    <row r="33" spans="1:2">
      <c r="A33" s="671" t="s">
        <v>460</v>
      </c>
      <c r="B33" s="111" t="s">
        <v>687</v>
      </c>
    </row>
    <row r="34" spans="1:2" ht="18">
      <c r="A34" s="205">
        <v>1</v>
      </c>
      <c r="B34" s="114" t="s">
        <v>258</v>
      </c>
    </row>
    <row r="35" spans="1:2" ht="18">
      <c r="A35" s="205"/>
    </row>
    <row r="36" spans="1:2">
      <c r="A36" s="110"/>
      <c r="B36" s="111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Roman,Bold"&amp;7AS FILED STMT AL WITH FERC AUDIT ADJ INCL IN APPENDIX X CYCLE 12 (ER24-176)</oddHeader>
    <oddFooter>&amp;L&amp;F&amp;CPage 10.1&amp;R&amp;A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67E1-14DC-44D6-8B78-2E599CDFFFB4}">
  <dimension ref="A1:M162"/>
  <sheetViews>
    <sheetView zoomScale="80" zoomScaleNormal="80" workbookViewId="0"/>
  </sheetViews>
  <sheetFormatPr defaultColWidth="8.81640625" defaultRowHeight="15.5"/>
  <cols>
    <col min="1" max="1" width="5.1796875" style="132" customWidth="1"/>
    <col min="2" max="2" width="55.453125" style="128" customWidth="1"/>
    <col min="3" max="5" width="15.54296875" style="128" customWidth="1"/>
    <col min="6" max="6" width="1.54296875" style="128" customWidth="1"/>
    <col min="7" max="7" width="16.81640625" style="128" customWidth="1"/>
    <col min="8" max="8" width="1.54296875" style="128" customWidth="1"/>
    <col min="9" max="9" width="38.81640625" style="218" customWidth="1"/>
    <col min="10" max="10" width="5.1796875" style="128" customWidth="1"/>
    <col min="11" max="11" width="27" style="128" bestFit="1" customWidth="1"/>
    <col min="12" max="12" width="15" style="128" bestFit="1" customWidth="1"/>
    <col min="13" max="13" width="10.453125" style="128" bestFit="1" customWidth="1"/>
    <col min="14" max="16384" width="8.81640625" style="128"/>
  </cols>
  <sheetData>
    <row r="1" spans="1:10">
      <c r="A1" s="235"/>
      <c r="G1" s="210"/>
      <c r="H1" s="210"/>
      <c r="I1" s="236"/>
      <c r="J1" s="132"/>
    </row>
    <row r="2" spans="1:10">
      <c r="B2" s="1028" t="s">
        <v>259</v>
      </c>
      <c r="C2" s="1028"/>
      <c r="D2" s="1028"/>
      <c r="E2" s="1028"/>
      <c r="F2" s="1028"/>
      <c r="G2" s="1028"/>
      <c r="H2" s="1028"/>
      <c r="I2" s="1028"/>
      <c r="J2" s="132"/>
    </row>
    <row r="3" spans="1:10">
      <c r="B3" s="1028" t="s">
        <v>260</v>
      </c>
      <c r="C3" s="1028"/>
      <c r="D3" s="1028"/>
      <c r="E3" s="1028"/>
      <c r="F3" s="1028"/>
      <c r="G3" s="1028"/>
      <c r="H3" s="1028"/>
      <c r="I3" s="1028"/>
      <c r="J3" s="132"/>
    </row>
    <row r="4" spans="1:10">
      <c r="B4" s="1028" t="s">
        <v>261</v>
      </c>
      <c r="C4" s="1028"/>
      <c r="D4" s="1028"/>
      <c r="E4" s="1028"/>
      <c r="F4" s="1028"/>
      <c r="G4" s="1028"/>
      <c r="H4" s="1028"/>
      <c r="I4" s="1028"/>
      <c r="J4" s="132"/>
    </row>
    <row r="5" spans="1:10">
      <c r="B5" s="1029" t="s">
        <v>480</v>
      </c>
      <c r="C5" s="1029"/>
      <c r="D5" s="1029"/>
      <c r="E5" s="1029"/>
      <c r="F5" s="1029"/>
      <c r="G5" s="1029"/>
      <c r="H5" s="1029"/>
      <c r="I5" s="1029"/>
      <c r="J5" s="132"/>
    </row>
    <row r="6" spans="1:10">
      <c r="B6" s="1030" t="s">
        <v>1</v>
      </c>
      <c r="C6" s="1031"/>
      <c r="D6" s="1031"/>
      <c r="E6" s="1031"/>
      <c r="F6" s="1031"/>
      <c r="G6" s="1031"/>
      <c r="H6" s="1031"/>
      <c r="I6" s="1031"/>
      <c r="J6" s="132"/>
    </row>
    <row r="7" spans="1:10">
      <c r="B7" s="132"/>
      <c r="C7" s="132"/>
      <c r="D7" s="132"/>
      <c r="E7" s="132"/>
      <c r="F7" s="132"/>
      <c r="G7" s="132"/>
      <c r="H7" s="132"/>
      <c r="I7" s="227"/>
      <c r="J7" s="132"/>
    </row>
    <row r="8" spans="1:10">
      <c r="A8" s="132" t="s">
        <v>2</v>
      </c>
      <c r="B8" s="505"/>
      <c r="C8" s="505"/>
      <c r="D8" s="505"/>
      <c r="E8" s="132" t="s">
        <v>147</v>
      </c>
      <c r="F8" s="505"/>
      <c r="G8" s="505"/>
      <c r="H8" s="505"/>
      <c r="I8" s="227"/>
      <c r="J8" s="132" t="s">
        <v>2</v>
      </c>
    </row>
    <row r="9" spans="1:10">
      <c r="A9" s="132" t="s">
        <v>3</v>
      </c>
      <c r="B9" s="132"/>
      <c r="C9" s="132"/>
      <c r="D9" s="132"/>
      <c r="E9" s="561" t="s">
        <v>148</v>
      </c>
      <c r="F9" s="132"/>
      <c r="G9" s="567" t="s">
        <v>33</v>
      </c>
      <c r="H9" s="505"/>
      <c r="I9" s="584" t="s">
        <v>5</v>
      </c>
      <c r="J9" s="132" t="s">
        <v>3</v>
      </c>
    </row>
    <row r="10" spans="1:10">
      <c r="B10" s="132"/>
      <c r="C10" s="132"/>
      <c r="D10" s="132"/>
      <c r="E10" s="132"/>
      <c r="F10" s="132"/>
      <c r="G10" s="132"/>
      <c r="H10" s="132"/>
      <c r="I10" s="227"/>
      <c r="J10" s="132"/>
    </row>
    <row r="11" spans="1:10">
      <c r="A11" s="132">
        <v>1</v>
      </c>
      <c r="B11" s="221" t="s">
        <v>262</v>
      </c>
      <c r="I11" s="227"/>
      <c r="J11" s="132">
        <f>A11</f>
        <v>1</v>
      </c>
    </row>
    <row r="12" spans="1:10">
      <c r="A12" s="132">
        <f>A11+1</f>
        <v>2</v>
      </c>
      <c r="B12" s="128" t="s">
        <v>263</v>
      </c>
      <c r="E12" s="132" t="s">
        <v>264</v>
      </c>
      <c r="F12" s="116"/>
      <c r="G12" s="208">
        <v>4573220</v>
      </c>
      <c r="H12" s="505"/>
      <c r="I12" s="237"/>
      <c r="J12" s="132">
        <f>J11+1</f>
        <v>2</v>
      </c>
    </row>
    <row r="13" spans="1:10">
      <c r="A13" s="132">
        <f t="shared" ref="A13:A52" si="0">A12+1</f>
        <v>3</v>
      </c>
      <c r="B13" s="128" t="s">
        <v>265</v>
      </c>
      <c r="E13" s="132" t="s">
        <v>266</v>
      </c>
      <c r="F13" s="116"/>
      <c r="G13" s="211">
        <v>0</v>
      </c>
      <c r="H13" s="505"/>
      <c r="I13" s="237"/>
      <c r="J13" s="132">
        <f t="shared" ref="J13:J52" si="1">J12+1</f>
        <v>3</v>
      </c>
    </row>
    <row r="14" spans="1:10">
      <c r="A14" s="132">
        <f t="shared" si="0"/>
        <v>4</v>
      </c>
      <c r="B14" s="128" t="s">
        <v>267</v>
      </c>
      <c r="E14" s="132" t="s">
        <v>268</v>
      </c>
      <c r="F14" s="116"/>
      <c r="G14" s="211">
        <v>0</v>
      </c>
      <c r="H14" s="505"/>
      <c r="I14" s="237"/>
      <c r="J14" s="132">
        <f t="shared" si="1"/>
        <v>4</v>
      </c>
    </row>
    <row r="15" spans="1:10">
      <c r="A15" s="132">
        <f t="shared" si="0"/>
        <v>5</v>
      </c>
      <c r="B15" s="128" t="s">
        <v>269</v>
      </c>
      <c r="E15" s="132" t="s">
        <v>270</v>
      </c>
      <c r="F15" s="116"/>
      <c r="G15" s="211">
        <v>0</v>
      </c>
      <c r="H15" s="505"/>
      <c r="I15" s="237"/>
      <c r="J15" s="132">
        <f t="shared" si="1"/>
        <v>5</v>
      </c>
    </row>
    <row r="16" spans="1:10">
      <c r="A16" s="132">
        <f t="shared" si="0"/>
        <v>6</v>
      </c>
      <c r="B16" s="128" t="s">
        <v>271</v>
      </c>
      <c r="E16" s="132" t="s">
        <v>272</v>
      </c>
      <c r="F16" s="116"/>
      <c r="G16" s="211">
        <v>-11674.56719</v>
      </c>
      <c r="H16" s="505"/>
      <c r="I16" s="237"/>
      <c r="J16" s="132">
        <f t="shared" si="1"/>
        <v>6</v>
      </c>
    </row>
    <row r="17" spans="1:10">
      <c r="A17" s="132">
        <f t="shared" si="0"/>
        <v>7</v>
      </c>
      <c r="B17" s="128" t="s">
        <v>273</v>
      </c>
      <c r="G17" s="569">
        <f>SUM(G12:G16)</f>
        <v>4561545.4328100001</v>
      </c>
      <c r="H17" s="203"/>
      <c r="I17" s="227" t="s">
        <v>584</v>
      </c>
      <c r="J17" s="132">
        <f t="shared" si="1"/>
        <v>7</v>
      </c>
    </row>
    <row r="18" spans="1:10">
      <c r="A18" s="132">
        <f t="shared" si="0"/>
        <v>8</v>
      </c>
      <c r="I18" s="227"/>
      <c r="J18" s="132">
        <f t="shared" si="1"/>
        <v>8</v>
      </c>
    </row>
    <row r="19" spans="1:10">
      <c r="A19" s="132">
        <f t="shared" si="0"/>
        <v>9</v>
      </c>
      <c r="B19" s="221" t="s">
        <v>274</v>
      </c>
      <c r="G19" s="123"/>
      <c r="H19" s="123"/>
      <c r="I19" s="227"/>
      <c r="J19" s="132">
        <f t="shared" si="1"/>
        <v>9</v>
      </c>
    </row>
    <row r="20" spans="1:10">
      <c r="A20" s="132">
        <f t="shared" si="0"/>
        <v>10</v>
      </c>
      <c r="B20" s="128" t="s">
        <v>275</v>
      </c>
      <c r="E20" s="132" t="s">
        <v>276</v>
      </c>
      <c r="F20" s="116"/>
      <c r="G20" s="208">
        <v>185808.92551000003</v>
      </c>
      <c r="H20" s="505"/>
      <c r="I20" s="238"/>
      <c r="J20" s="132">
        <f t="shared" si="1"/>
        <v>10</v>
      </c>
    </row>
    <row r="21" spans="1:10">
      <c r="A21" s="132">
        <f t="shared" si="0"/>
        <v>11</v>
      </c>
      <c r="B21" s="128" t="s">
        <v>277</v>
      </c>
      <c r="E21" s="132" t="s">
        <v>278</v>
      </c>
      <c r="F21" s="116"/>
      <c r="G21" s="211">
        <v>3445.5419300000008</v>
      </c>
      <c r="H21" s="505"/>
      <c r="I21" s="238"/>
      <c r="J21" s="132">
        <f t="shared" si="1"/>
        <v>11</v>
      </c>
    </row>
    <row r="22" spans="1:10">
      <c r="A22" s="132">
        <f t="shared" si="0"/>
        <v>12</v>
      </c>
      <c r="B22" s="128" t="s">
        <v>279</v>
      </c>
      <c r="E22" s="132" t="s">
        <v>280</v>
      </c>
      <c r="F22" s="116"/>
      <c r="G22" s="211">
        <v>3334.7596600000006</v>
      </c>
      <c r="H22" s="505"/>
      <c r="I22" s="238"/>
      <c r="J22" s="132">
        <f t="shared" si="1"/>
        <v>12</v>
      </c>
    </row>
    <row r="23" spans="1:10">
      <c r="A23" s="132">
        <f t="shared" si="0"/>
        <v>13</v>
      </c>
      <c r="B23" s="128" t="s">
        <v>281</v>
      </c>
      <c r="E23" s="132" t="s">
        <v>282</v>
      </c>
      <c r="F23" s="116"/>
      <c r="G23" s="211">
        <v>0</v>
      </c>
      <c r="H23" s="505"/>
      <c r="I23" s="238"/>
      <c r="J23" s="132">
        <f t="shared" si="1"/>
        <v>13</v>
      </c>
    </row>
    <row r="24" spans="1:10">
      <c r="A24" s="132">
        <f t="shared" si="0"/>
        <v>14</v>
      </c>
      <c r="B24" s="128" t="s">
        <v>283</v>
      </c>
      <c r="E24" s="132" t="s">
        <v>284</v>
      </c>
      <c r="F24" s="116"/>
      <c r="G24" s="211">
        <v>0</v>
      </c>
      <c r="H24" s="505"/>
      <c r="I24" s="238"/>
      <c r="J24" s="132">
        <f t="shared" si="1"/>
        <v>14</v>
      </c>
    </row>
    <row r="25" spans="1:10">
      <c r="A25" s="132">
        <f t="shared" si="0"/>
        <v>15</v>
      </c>
      <c r="B25" s="128" t="s">
        <v>285</v>
      </c>
      <c r="G25" s="585">
        <f>SUM(G20:G24)</f>
        <v>192589.22710000005</v>
      </c>
      <c r="H25" s="212"/>
      <c r="I25" s="227" t="s">
        <v>585</v>
      </c>
      <c r="J25" s="132">
        <f t="shared" si="1"/>
        <v>15</v>
      </c>
    </row>
    <row r="26" spans="1:10">
      <c r="A26" s="132">
        <f t="shared" si="0"/>
        <v>16</v>
      </c>
      <c r="I26" s="227"/>
      <c r="J26" s="132">
        <f t="shared" si="1"/>
        <v>16</v>
      </c>
    </row>
    <row r="27" spans="1:10" ht="16" thickBot="1">
      <c r="A27" s="132">
        <f t="shared" si="0"/>
        <v>17</v>
      </c>
      <c r="B27" s="221" t="s">
        <v>286</v>
      </c>
      <c r="G27" s="586">
        <f>G25/G17</f>
        <v>4.2220170759400148E-2</v>
      </c>
      <c r="H27" s="239"/>
      <c r="I27" s="227" t="s">
        <v>586</v>
      </c>
      <c r="J27" s="132">
        <f t="shared" si="1"/>
        <v>17</v>
      </c>
    </row>
    <row r="28" spans="1:10" ht="16" thickTop="1">
      <c r="A28" s="132">
        <f t="shared" si="0"/>
        <v>18</v>
      </c>
      <c r="I28" s="227"/>
      <c r="J28" s="132">
        <f t="shared" si="1"/>
        <v>18</v>
      </c>
    </row>
    <row r="29" spans="1:10">
      <c r="A29" s="132">
        <f t="shared" si="0"/>
        <v>19</v>
      </c>
      <c r="B29" s="221" t="s">
        <v>287</v>
      </c>
      <c r="I29" s="227"/>
      <c r="J29" s="132">
        <f t="shared" si="1"/>
        <v>19</v>
      </c>
    </row>
    <row r="30" spans="1:10">
      <c r="A30" s="132">
        <f t="shared" si="0"/>
        <v>20</v>
      </c>
      <c r="B30" s="128" t="s">
        <v>288</v>
      </c>
      <c r="E30" s="132" t="s">
        <v>289</v>
      </c>
      <c r="F30" s="116"/>
      <c r="G30" s="208">
        <v>0</v>
      </c>
      <c r="H30" s="505"/>
      <c r="I30" s="238"/>
      <c r="J30" s="132">
        <f t="shared" si="1"/>
        <v>20</v>
      </c>
    </row>
    <row r="31" spans="1:10">
      <c r="A31" s="132">
        <f t="shared" si="0"/>
        <v>21</v>
      </c>
      <c r="B31" s="128" t="s">
        <v>290</v>
      </c>
      <c r="E31" s="132" t="s">
        <v>291</v>
      </c>
      <c r="F31" s="116"/>
      <c r="G31" s="587">
        <v>0</v>
      </c>
      <c r="H31" s="505"/>
      <c r="I31" s="238"/>
      <c r="J31" s="132">
        <f t="shared" si="1"/>
        <v>21</v>
      </c>
    </row>
    <row r="32" spans="1:10" ht="16" thickBot="1">
      <c r="A32" s="132">
        <f t="shared" si="0"/>
        <v>22</v>
      </c>
      <c r="B32" s="128" t="s">
        <v>292</v>
      </c>
      <c r="G32" s="586">
        <f>IFERROR((G31/G30),0)</f>
        <v>0</v>
      </c>
      <c r="H32" s="239"/>
      <c r="I32" s="227" t="s">
        <v>587</v>
      </c>
      <c r="J32" s="132">
        <f t="shared" si="1"/>
        <v>22</v>
      </c>
    </row>
    <row r="33" spans="1:12" ht="16" thickTop="1">
      <c r="A33" s="132">
        <f t="shared" si="0"/>
        <v>23</v>
      </c>
      <c r="I33" s="227"/>
      <c r="J33" s="132">
        <f t="shared" si="1"/>
        <v>23</v>
      </c>
    </row>
    <row r="34" spans="1:12">
      <c r="A34" s="132">
        <f t="shared" si="0"/>
        <v>24</v>
      </c>
      <c r="B34" s="221" t="s">
        <v>293</v>
      </c>
      <c r="I34" s="227"/>
      <c r="J34" s="132">
        <f t="shared" si="1"/>
        <v>24</v>
      </c>
    </row>
    <row r="35" spans="1:12">
      <c r="A35" s="132">
        <f t="shared" si="0"/>
        <v>25</v>
      </c>
      <c r="B35" s="128" t="s">
        <v>294</v>
      </c>
      <c r="E35" s="132" t="s">
        <v>295</v>
      </c>
      <c r="F35" s="116"/>
      <c r="G35" s="208">
        <v>5596415.2139900001</v>
      </c>
      <c r="H35" s="505"/>
      <c r="I35" s="238"/>
      <c r="J35" s="132">
        <f t="shared" si="1"/>
        <v>25</v>
      </c>
      <c r="K35" s="202"/>
      <c r="L35" s="481"/>
    </row>
    <row r="36" spans="1:12">
      <c r="A36" s="132">
        <f t="shared" si="0"/>
        <v>26</v>
      </c>
      <c r="B36" s="128" t="s">
        <v>296</v>
      </c>
      <c r="E36" s="132" t="s">
        <v>289</v>
      </c>
      <c r="G36" s="240">
        <f>-G30</f>
        <v>0</v>
      </c>
      <c r="H36" s="240"/>
      <c r="I36" s="227" t="s">
        <v>588</v>
      </c>
      <c r="J36" s="132">
        <f t="shared" si="1"/>
        <v>26</v>
      </c>
    </row>
    <row r="37" spans="1:12">
      <c r="A37" s="132">
        <f t="shared" si="0"/>
        <v>27</v>
      </c>
      <c r="B37" s="128" t="s">
        <v>297</v>
      </c>
      <c r="E37" s="132" t="s">
        <v>298</v>
      </c>
      <c r="G37" s="211">
        <v>0</v>
      </c>
      <c r="H37" s="505"/>
      <c r="I37" s="238"/>
      <c r="J37" s="132">
        <f t="shared" si="1"/>
        <v>27</v>
      </c>
    </row>
    <row r="38" spans="1:12">
      <c r="A38" s="132">
        <f t="shared" si="0"/>
        <v>28</v>
      </c>
      <c r="B38" s="128" t="s">
        <v>299</v>
      </c>
      <c r="E38" s="132" t="s">
        <v>300</v>
      </c>
      <c r="G38" s="211">
        <v>8217.2675099999997</v>
      </c>
      <c r="H38" s="505"/>
      <c r="I38" s="238"/>
      <c r="J38" s="132">
        <f t="shared" si="1"/>
        <v>28</v>
      </c>
    </row>
    <row r="39" spans="1:12" ht="16" thickBot="1">
      <c r="A39" s="132">
        <f t="shared" si="0"/>
        <v>29</v>
      </c>
      <c r="B39" s="128" t="s">
        <v>301</v>
      </c>
      <c r="G39" s="588">
        <f>SUM(G35:G38)</f>
        <v>5604632.4814999998</v>
      </c>
      <c r="H39" s="241"/>
      <c r="I39" s="227" t="s">
        <v>589</v>
      </c>
      <c r="J39" s="132">
        <f t="shared" si="1"/>
        <v>29</v>
      </c>
    </row>
    <row r="40" spans="1:12" ht="16.5" thickTop="1" thickBot="1">
      <c r="A40" s="497">
        <f t="shared" si="0"/>
        <v>30</v>
      </c>
      <c r="B40" s="498"/>
      <c r="C40" s="498"/>
      <c r="D40" s="498"/>
      <c r="E40" s="498"/>
      <c r="F40" s="498"/>
      <c r="G40" s="498"/>
      <c r="H40" s="498"/>
      <c r="I40" s="589"/>
      <c r="J40" s="497">
        <f t="shared" si="1"/>
        <v>30</v>
      </c>
    </row>
    <row r="41" spans="1:12">
      <c r="A41" s="132">
        <f>A40+1</f>
        <v>31</v>
      </c>
      <c r="I41" s="227"/>
      <c r="J41" s="132">
        <f>J40+1</f>
        <v>31</v>
      </c>
    </row>
    <row r="42" spans="1:12" ht="18.5" thickBot="1">
      <c r="A42" s="132">
        <f>A41+1</f>
        <v>32</v>
      </c>
      <c r="B42" s="221" t="s">
        <v>302</v>
      </c>
      <c r="G42" s="590">
        <v>0.10050000000000001</v>
      </c>
      <c r="H42" s="505"/>
      <c r="I42" s="227" t="s">
        <v>303</v>
      </c>
      <c r="J42" s="132">
        <f>J41+1</f>
        <v>32</v>
      </c>
    </row>
    <row r="43" spans="1:12" ht="16" thickTop="1">
      <c r="A43" s="132">
        <f t="shared" si="0"/>
        <v>33</v>
      </c>
      <c r="C43" s="214" t="s">
        <v>7</v>
      </c>
      <c r="D43" s="214" t="s">
        <v>8</v>
      </c>
      <c r="E43" s="214" t="s">
        <v>9</v>
      </c>
      <c r="F43" s="214"/>
      <c r="G43" s="214" t="s">
        <v>304</v>
      </c>
      <c r="H43" s="214"/>
      <c r="I43" s="227"/>
      <c r="J43" s="132">
        <f t="shared" si="1"/>
        <v>33</v>
      </c>
    </row>
    <row r="44" spans="1:12">
      <c r="A44" s="132">
        <f t="shared" si="0"/>
        <v>34</v>
      </c>
      <c r="D44" s="132" t="s">
        <v>305</v>
      </c>
      <c r="E44" s="132" t="s">
        <v>306</v>
      </c>
      <c r="F44" s="132"/>
      <c r="G44" s="132" t="s">
        <v>307</v>
      </c>
      <c r="H44" s="132"/>
      <c r="I44" s="227"/>
      <c r="J44" s="132">
        <f t="shared" si="1"/>
        <v>34</v>
      </c>
    </row>
    <row r="45" spans="1:12" ht="18">
      <c r="A45" s="132">
        <f t="shared" si="0"/>
        <v>35</v>
      </c>
      <c r="B45" s="221" t="s">
        <v>308</v>
      </c>
      <c r="C45" s="561" t="s">
        <v>241</v>
      </c>
      <c r="D45" s="561" t="s">
        <v>309</v>
      </c>
      <c r="E45" s="561" t="s">
        <v>310</v>
      </c>
      <c r="F45" s="561"/>
      <c r="G45" s="561" t="s">
        <v>311</v>
      </c>
      <c r="H45" s="132"/>
      <c r="I45" s="227"/>
      <c r="J45" s="132">
        <f t="shared" si="1"/>
        <v>35</v>
      </c>
    </row>
    <row r="46" spans="1:12">
      <c r="A46" s="132">
        <f t="shared" si="0"/>
        <v>36</v>
      </c>
      <c r="I46" s="227"/>
      <c r="J46" s="132">
        <f t="shared" si="1"/>
        <v>36</v>
      </c>
    </row>
    <row r="47" spans="1:12">
      <c r="A47" s="132">
        <f t="shared" si="0"/>
        <v>37</v>
      </c>
      <c r="B47" s="128" t="s">
        <v>312</v>
      </c>
      <c r="C47" s="232">
        <f>G17</f>
        <v>4561545.4328100001</v>
      </c>
      <c r="D47" s="242">
        <f>C47/C$50</f>
        <v>0.44869817066541096</v>
      </c>
      <c r="E47" s="243">
        <f>G27</f>
        <v>4.2220170759400148E-2</v>
      </c>
      <c r="G47" s="244">
        <f>D47*E47</f>
        <v>1.8944113384924122E-2</v>
      </c>
      <c r="H47" s="244"/>
      <c r="I47" s="227" t="s">
        <v>590</v>
      </c>
      <c r="J47" s="132">
        <f t="shared" si="1"/>
        <v>37</v>
      </c>
    </row>
    <row r="48" spans="1:12">
      <c r="A48" s="132">
        <f t="shared" si="0"/>
        <v>38</v>
      </c>
      <c r="B48" s="128" t="s">
        <v>313</v>
      </c>
      <c r="C48" s="245">
        <f>G30</f>
        <v>0</v>
      </c>
      <c r="D48" s="242">
        <f>C48/C$50</f>
        <v>0</v>
      </c>
      <c r="E48" s="243">
        <f>G32</f>
        <v>0</v>
      </c>
      <c r="G48" s="244">
        <f>D48*E48</f>
        <v>0</v>
      </c>
      <c r="H48" s="244"/>
      <c r="I48" s="227" t="s">
        <v>591</v>
      </c>
      <c r="J48" s="132">
        <f t="shared" si="1"/>
        <v>38</v>
      </c>
    </row>
    <row r="49" spans="1:10">
      <c r="A49" s="132">
        <f t="shared" si="0"/>
        <v>39</v>
      </c>
      <c r="B49" s="128" t="s">
        <v>314</v>
      </c>
      <c r="C49" s="245">
        <f>G39</f>
        <v>5604632.4814999998</v>
      </c>
      <c r="D49" s="591">
        <f>C49/C$50</f>
        <v>0.55130182933458893</v>
      </c>
      <c r="E49" s="246">
        <f>G42</f>
        <v>0.10050000000000001</v>
      </c>
      <c r="G49" s="592">
        <f>D49*E49</f>
        <v>5.5405833848126189E-2</v>
      </c>
      <c r="H49" s="239"/>
      <c r="I49" s="227" t="s">
        <v>592</v>
      </c>
      <c r="J49" s="132">
        <f t="shared" si="1"/>
        <v>39</v>
      </c>
    </row>
    <row r="50" spans="1:10" ht="16" thickBot="1">
      <c r="A50" s="132">
        <f t="shared" si="0"/>
        <v>40</v>
      </c>
      <c r="B50" s="128" t="s">
        <v>315</v>
      </c>
      <c r="C50" s="593">
        <f>SUM(C47:C49)</f>
        <v>10166177.914310001</v>
      </c>
      <c r="D50" s="594">
        <f>SUM(D47:D49)</f>
        <v>0.99999999999999989</v>
      </c>
      <c r="G50" s="586">
        <f>SUM(G47:G49)</f>
        <v>7.4349947233050315E-2</v>
      </c>
      <c r="H50" s="239"/>
      <c r="I50" s="227" t="s">
        <v>593</v>
      </c>
      <c r="J50" s="132">
        <f t="shared" si="1"/>
        <v>40</v>
      </c>
    </row>
    <row r="51" spans="1:10" ht="16" thickTop="1">
      <c r="A51" s="132">
        <f t="shared" si="0"/>
        <v>41</v>
      </c>
      <c r="I51" s="227"/>
      <c r="J51" s="132">
        <f t="shared" si="1"/>
        <v>41</v>
      </c>
    </row>
    <row r="52" spans="1:10" ht="16" thickBot="1">
      <c r="A52" s="132">
        <f t="shared" si="0"/>
        <v>42</v>
      </c>
      <c r="B52" s="221" t="s">
        <v>316</v>
      </c>
      <c r="G52" s="586">
        <f>G48+G49</f>
        <v>5.5405833848126189E-2</v>
      </c>
      <c r="H52" s="239"/>
      <c r="I52" s="227" t="s">
        <v>594</v>
      </c>
      <c r="J52" s="132">
        <f t="shared" si="1"/>
        <v>42</v>
      </c>
    </row>
    <row r="53" spans="1:10" ht="16.5" thickTop="1" thickBot="1">
      <c r="A53" s="497">
        <f>A52+1</f>
        <v>43</v>
      </c>
      <c r="B53" s="498"/>
      <c r="C53" s="498"/>
      <c r="D53" s="498"/>
      <c r="E53" s="498"/>
      <c r="F53" s="498"/>
      <c r="G53" s="498"/>
      <c r="H53" s="498"/>
      <c r="I53" s="589"/>
      <c r="J53" s="497">
        <f>J52+1</f>
        <v>43</v>
      </c>
    </row>
    <row r="54" spans="1:10">
      <c r="A54" s="132">
        <f>A53+1</f>
        <v>44</v>
      </c>
      <c r="I54" s="227"/>
      <c r="J54" s="132">
        <f>J53+1</f>
        <v>44</v>
      </c>
    </row>
    <row r="55" spans="1:10" ht="18.5" thickBot="1">
      <c r="A55" s="132">
        <f t="shared" ref="A55:A65" si="2">A54+1</f>
        <v>45</v>
      </c>
      <c r="B55" s="221" t="s">
        <v>317</v>
      </c>
      <c r="G55" s="590">
        <v>0</v>
      </c>
      <c r="H55" s="505"/>
      <c r="I55" s="236"/>
      <c r="J55" s="132">
        <f t="shared" ref="J55:J65" si="3">J54+1</f>
        <v>45</v>
      </c>
    </row>
    <row r="56" spans="1:10" ht="16" thickTop="1">
      <c r="A56" s="132">
        <f t="shared" si="2"/>
        <v>46</v>
      </c>
      <c r="C56" s="214" t="s">
        <v>7</v>
      </c>
      <c r="D56" s="214" t="s">
        <v>8</v>
      </c>
      <c r="E56" s="214" t="s">
        <v>9</v>
      </c>
      <c r="F56" s="214"/>
      <c r="G56" s="214" t="s">
        <v>304</v>
      </c>
      <c r="H56" s="214"/>
      <c r="I56" s="227"/>
      <c r="J56" s="132">
        <f t="shared" si="3"/>
        <v>46</v>
      </c>
    </row>
    <row r="57" spans="1:10">
      <c r="A57" s="132">
        <f t="shared" si="2"/>
        <v>47</v>
      </c>
      <c r="D57" s="132" t="s">
        <v>305</v>
      </c>
      <c r="E57" s="132" t="s">
        <v>306</v>
      </c>
      <c r="F57" s="132"/>
      <c r="G57" s="132" t="s">
        <v>307</v>
      </c>
      <c r="H57" s="132"/>
      <c r="I57" s="227"/>
      <c r="J57" s="132">
        <f t="shared" si="3"/>
        <v>47</v>
      </c>
    </row>
    <row r="58" spans="1:10" ht="18">
      <c r="A58" s="132">
        <f t="shared" si="2"/>
        <v>48</v>
      </c>
      <c r="B58" s="221" t="s">
        <v>318</v>
      </c>
      <c r="C58" s="561" t="s">
        <v>241</v>
      </c>
      <c r="D58" s="561" t="s">
        <v>309</v>
      </c>
      <c r="E58" s="561" t="s">
        <v>310</v>
      </c>
      <c r="F58" s="561"/>
      <c r="G58" s="561" t="s">
        <v>311</v>
      </c>
      <c r="H58" s="132"/>
      <c r="I58" s="227"/>
      <c r="J58" s="132">
        <f t="shared" si="3"/>
        <v>48</v>
      </c>
    </row>
    <row r="59" spans="1:10">
      <c r="A59" s="132">
        <f t="shared" si="2"/>
        <v>49</v>
      </c>
      <c r="I59" s="227"/>
      <c r="J59" s="132">
        <f t="shared" si="3"/>
        <v>49</v>
      </c>
    </row>
    <row r="60" spans="1:10">
      <c r="A60" s="132">
        <f t="shared" si="2"/>
        <v>50</v>
      </c>
      <c r="B60" s="128" t="s">
        <v>312</v>
      </c>
      <c r="C60" s="232">
        <f>G17</f>
        <v>4561545.4328100001</v>
      </c>
      <c r="D60" s="242">
        <f>C60/C$50</f>
        <v>0.44869817066541096</v>
      </c>
      <c r="E60" s="243">
        <f>G27</f>
        <v>4.2220170759400148E-2</v>
      </c>
      <c r="G60" s="244">
        <f>D60*E60</f>
        <v>1.8944113384924122E-2</v>
      </c>
      <c r="H60" s="244"/>
      <c r="I60" s="227" t="s">
        <v>590</v>
      </c>
      <c r="J60" s="132">
        <f t="shared" si="3"/>
        <v>50</v>
      </c>
    </row>
    <row r="61" spans="1:10">
      <c r="A61" s="132">
        <f t="shared" si="2"/>
        <v>51</v>
      </c>
      <c r="B61" s="128" t="s">
        <v>313</v>
      </c>
      <c r="C61" s="245">
        <f>G30</f>
        <v>0</v>
      </c>
      <c r="D61" s="242">
        <f>C61/C$50</f>
        <v>0</v>
      </c>
      <c r="E61" s="243">
        <f>G32</f>
        <v>0</v>
      </c>
      <c r="G61" s="244">
        <f>D61*E61</f>
        <v>0</v>
      </c>
      <c r="H61" s="244"/>
      <c r="I61" s="227" t="s">
        <v>591</v>
      </c>
      <c r="J61" s="132">
        <f t="shared" si="3"/>
        <v>51</v>
      </c>
    </row>
    <row r="62" spans="1:10">
      <c r="A62" s="132">
        <f t="shared" si="2"/>
        <v>52</v>
      </c>
      <c r="B62" s="128" t="s">
        <v>314</v>
      </c>
      <c r="C62" s="245">
        <f>G39</f>
        <v>5604632.4814999998</v>
      </c>
      <c r="D62" s="591">
        <f>C62/C$50</f>
        <v>0.55130182933458893</v>
      </c>
      <c r="E62" s="246">
        <f>G55</f>
        <v>0</v>
      </c>
      <c r="G62" s="592">
        <f>D62*E62</f>
        <v>0</v>
      </c>
      <c r="H62" s="239"/>
      <c r="I62" s="227" t="s">
        <v>595</v>
      </c>
      <c r="J62" s="132">
        <f t="shared" si="3"/>
        <v>52</v>
      </c>
    </row>
    <row r="63" spans="1:10" ht="16" thickBot="1">
      <c r="A63" s="132">
        <f t="shared" si="2"/>
        <v>53</v>
      </c>
      <c r="B63" s="128" t="s">
        <v>315</v>
      </c>
      <c r="C63" s="593">
        <f>SUM(C60:C62)</f>
        <v>10166177.914310001</v>
      </c>
      <c r="D63" s="586">
        <f>SUM(D60:D62)</f>
        <v>0.99999999999999989</v>
      </c>
      <c r="G63" s="586">
        <f>SUM(G60:G62)</f>
        <v>1.8944113384924122E-2</v>
      </c>
      <c r="H63" s="239"/>
      <c r="I63" s="227" t="s">
        <v>596</v>
      </c>
      <c r="J63" s="132">
        <f t="shared" si="3"/>
        <v>53</v>
      </c>
    </row>
    <row r="64" spans="1:10" ht="16" thickTop="1">
      <c r="A64" s="132">
        <f t="shared" si="2"/>
        <v>54</v>
      </c>
      <c r="I64" s="227"/>
      <c r="J64" s="132">
        <f t="shared" si="3"/>
        <v>54</v>
      </c>
    </row>
    <row r="65" spans="1:10" ht="16" thickBot="1">
      <c r="A65" s="132">
        <f t="shared" si="2"/>
        <v>55</v>
      </c>
      <c r="B65" s="221" t="s">
        <v>319</v>
      </c>
      <c r="G65" s="586">
        <f>G61+G62</f>
        <v>0</v>
      </c>
      <c r="H65" s="239"/>
      <c r="I65" s="227" t="s">
        <v>597</v>
      </c>
      <c r="J65" s="132">
        <f t="shared" si="3"/>
        <v>55</v>
      </c>
    </row>
    <row r="66" spans="1:10" ht="16" thickTop="1">
      <c r="B66" s="221"/>
      <c r="G66" s="247"/>
      <c r="H66" s="247"/>
      <c r="I66" s="227"/>
      <c r="J66" s="132"/>
    </row>
    <row r="67" spans="1:10">
      <c r="B67" s="221"/>
      <c r="G67" s="246"/>
      <c r="H67" s="246"/>
      <c r="I67" s="227"/>
      <c r="J67" s="132"/>
    </row>
    <row r="68" spans="1:10" ht="18">
      <c r="A68" s="234">
        <v>1</v>
      </c>
      <c r="B68" s="1" t="s">
        <v>320</v>
      </c>
      <c r="G68" s="210"/>
      <c r="H68" s="210"/>
      <c r="J68" s="132" t="s">
        <v>6</v>
      </c>
    </row>
    <row r="69" spans="1:10" ht="18">
      <c r="A69" s="234">
        <v>2</v>
      </c>
      <c r="B69" s="1" t="str">
        <f>"The Incentive Return on Common Equity will be tracked and shown separately for each project. As a result, lines "&amp;A55&amp;" through "&amp;A65&amp;" will be repeated for each project."</f>
        <v>The Incentive Return on Common Equity will be tracked and shown separately for each project. As a result, lines 45 through 55 will be repeated for each project.</v>
      </c>
      <c r="G69" s="210"/>
      <c r="H69" s="210"/>
      <c r="J69" s="132"/>
    </row>
    <row r="70" spans="1:10" ht="18">
      <c r="A70" s="234">
        <v>3</v>
      </c>
      <c r="B70" s="1" t="s">
        <v>321</v>
      </c>
      <c r="G70" s="210"/>
      <c r="H70" s="210"/>
      <c r="J70" s="132"/>
    </row>
    <row r="71" spans="1:10" ht="18">
      <c r="A71" s="234"/>
      <c r="B71" s="1"/>
      <c r="G71" s="210"/>
      <c r="H71" s="210"/>
      <c r="J71" s="132"/>
    </row>
    <row r="72" spans="1:10" ht="18">
      <c r="A72" s="234"/>
      <c r="D72" s="132"/>
      <c r="G72" s="210"/>
      <c r="H72" s="210"/>
      <c r="J72" s="132"/>
    </row>
    <row r="73" spans="1:10">
      <c r="B73" s="1028" t="s">
        <v>259</v>
      </c>
      <c r="C73" s="1028"/>
      <c r="D73" s="1028"/>
      <c r="E73" s="1028"/>
      <c r="F73" s="1028"/>
      <c r="G73" s="1028"/>
      <c r="H73" s="1028"/>
      <c r="I73" s="1028"/>
      <c r="J73" s="132"/>
    </row>
    <row r="74" spans="1:10">
      <c r="B74" s="1028" t="s">
        <v>322</v>
      </c>
      <c r="C74" s="1028"/>
      <c r="D74" s="1028"/>
      <c r="E74" s="1028"/>
      <c r="F74" s="1028"/>
      <c r="G74" s="1028"/>
      <c r="H74" s="1028"/>
      <c r="I74" s="1028"/>
      <c r="J74" s="132"/>
    </row>
    <row r="75" spans="1:10">
      <c r="B75" s="1028" t="s">
        <v>261</v>
      </c>
      <c r="C75" s="1028"/>
      <c r="D75" s="1028"/>
      <c r="E75" s="1028"/>
      <c r="F75" s="1028"/>
      <c r="G75" s="1028"/>
      <c r="H75" s="1028"/>
      <c r="I75" s="1028"/>
      <c r="J75" s="132"/>
    </row>
    <row r="76" spans="1:10">
      <c r="B76" s="1029" t="str">
        <f>B5</f>
        <v>Base Period &amp; True-Up Period 12 - Months Ending December 31, 2017</v>
      </c>
      <c r="C76" s="1029"/>
      <c r="D76" s="1029"/>
      <c r="E76" s="1029"/>
      <c r="F76" s="1029"/>
      <c r="G76" s="1029"/>
      <c r="H76" s="1029"/>
      <c r="I76" s="1029"/>
      <c r="J76" s="132"/>
    </row>
    <row r="77" spans="1:10">
      <c r="B77" s="1030" t="s">
        <v>1</v>
      </c>
      <c r="C77" s="1031"/>
      <c r="D77" s="1031"/>
      <c r="E77" s="1031"/>
      <c r="F77" s="1031"/>
      <c r="G77" s="1031"/>
      <c r="H77" s="1031"/>
      <c r="I77" s="1031"/>
      <c r="J77" s="132"/>
    </row>
    <row r="78" spans="1:10">
      <c r="B78" s="132"/>
      <c r="C78" s="132"/>
      <c r="D78" s="132"/>
      <c r="E78" s="132"/>
      <c r="F78" s="132"/>
      <c r="G78" s="132"/>
      <c r="H78" s="132"/>
      <c r="I78" s="227"/>
      <c r="J78" s="132"/>
    </row>
    <row r="79" spans="1:10">
      <c r="A79" s="132" t="s">
        <v>2</v>
      </c>
      <c r="B79" s="505"/>
      <c r="C79" s="505"/>
      <c r="D79" s="505"/>
      <c r="E79" s="505"/>
      <c r="F79" s="505"/>
      <c r="G79" s="505"/>
      <c r="H79" s="505"/>
      <c r="I79" s="227"/>
      <c r="J79" s="132" t="s">
        <v>2</v>
      </c>
    </row>
    <row r="80" spans="1:10">
      <c r="A80" s="132" t="s">
        <v>3</v>
      </c>
      <c r="B80" s="132"/>
      <c r="C80" s="132"/>
      <c r="D80" s="132"/>
      <c r="E80" s="132"/>
      <c r="F80" s="132"/>
      <c r="G80" s="561" t="s">
        <v>33</v>
      </c>
      <c r="H80" s="505"/>
      <c r="I80" s="584" t="s">
        <v>5</v>
      </c>
      <c r="J80" s="132" t="s">
        <v>3</v>
      </c>
    </row>
    <row r="81" spans="1:13">
      <c r="G81" s="132"/>
      <c r="H81" s="132"/>
      <c r="I81" s="227"/>
      <c r="J81" s="132"/>
    </row>
    <row r="82" spans="1:13" ht="17.5">
      <c r="A82" s="132">
        <v>1</v>
      </c>
      <c r="B82" s="221" t="s">
        <v>323</v>
      </c>
      <c r="E82" s="505"/>
      <c r="F82" s="505"/>
      <c r="G82" s="209"/>
      <c r="H82" s="209"/>
      <c r="I82" s="227"/>
      <c r="J82" s="132">
        <v>1</v>
      </c>
    </row>
    <row r="83" spans="1:13">
      <c r="A83" s="132">
        <f>A82+1</f>
        <v>2</v>
      </c>
      <c r="B83" s="248"/>
      <c r="E83" s="505"/>
      <c r="F83" s="505"/>
      <c r="G83" s="209"/>
      <c r="H83" s="209"/>
      <c r="I83" s="227"/>
      <c r="J83" s="132">
        <f>J82+1</f>
        <v>2</v>
      </c>
    </row>
    <row r="84" spans="1:13">
      <c r="A84" s="132">
        <f>A83+1</f>
        <v>3</v>
      </c>
      <c r="B84" s="221" t="s">
        <v>324</v>
      </c>
      <c r="E84" s="505"/>
      <c r="F84" s="505"/>
      <c r="G84" s="209"/>
      <c r="H84" s="209"/>
      <c r="I84" s="227"/>
      <c r="J84" s="132">
        <f>J83+1</f>
        <v>3</v>
      </c>
    </row>
    <row r="85" spans="1:13">
      <c r="A85" s="132">
        <f>A84+1</f>
        <v>4</v>
      </c>
      <c r="B85" s="505"/>
      <c r="C85" s="505"/>
      <c r="D85" s="505"/>
      <c r="E85" s="505"/>
      <c r="F85" s="505"/>
      <c r="G85" s="209"/>
      <c r="H85" s="209"/>
      <c r="I85" s="227"/>
      <c r="J85" s="132">
        <f>J84+1</f>
        <v>4</v>
      </c>
    </row>
    <row r="86" spans="1:13">
      <c r="A86" s="132">
        <f t="shared" ref="A86:A112" si="4">A85+1</f>
        <v>5</v>
      </c>
      <c r="B86" s="216" t="s">
        <v>325</v>
      </c>
      <c r="C86" s="505"/>
      <c r="D86" s="505"/>
      <c r="E86" s="505"/>
      <c r="F86" s="505"/>
      <c r="G86" s="209"/>
      <c r="H86" s="209"/>
      <c r="I86" s="249"/>
      <c r="J86" s="132">
        <f t="shared" ref="J86:J112" si="5">J85+1</f>
        <v>5</v>
      </c>
    </row>
    <row r="87" spans="1:13">
      <c r="A87" s="132">
        <f t="shared" si="4"/>
        <v>6</v>
      </c>
      <c r="B87" s="128" t="s">
        <v>326</v>
      </c>
      <c r="D87" s="505"/>
      <c r="E87" s="505"/>
      <c r="F87" s="505"/>
      <c r="G87" s="250">
        <f>G52</f>
        <v>5.5405833848126189E-2</v>
      </c>
      <c r="H87" s="505"/>
      <c r="I87" s="227" t="s">
        <v>598</v>
      </c>
      <c r="J87" s="132">
        <f t="shared" si="5"/>
        <v>6</v>
      </c>
      <c r="L87" s="132"/>
    </row>
    <row r="88" spans="1:13">
      <c r="A88" s="132">
        <f t="shared" si="4"/>
        <v>7</v>
      </c>
      <c r="B88" s="128" t="s">
        <v>327</v>
      </c>
      <c r="D88" s="505"/>
      <c r="E88" s="505"/>
      <c r="F88" s="505"/>
      <c r="G88" s="251">
        <v>264.76299999999998</v>
      </c>
      <c r="H88" s="505"/>
      <c r="I88" s="227" t="s">
        <v>599</v>
      </c>
      <c r="J88" s="132">
        <f t="shared" si="5"/>
        <v>7</v>
      </c>
      <c r="L88" s="132"/>
    </row>
    <row r="89" spans="1:13" ht="18">
      <c r="A89" s="132">
        <f t="shared" si="4"/>
        <v>8</v>
      </c>
      <c r="B89" s="128" t="s">
        <v>328</v>
      </c>
      <c r="D89" s="505"/>
      <c r="E89" s="505"/>
      <c r="F89" s="505"/>
      <c r="G89" s="252">
        <v>5524.3721700000006</v>
      </c>
      <c r="H89" s="505"/>
      <c r="I89" s="236" t="s">
        <v>600</v>
      </c>
      <c r="J89" s="132">
        <f t="shared" si="5"/>
        <v>8</v>
      </c>
      <c r="L89" s="505"/>
    </row>
    <row r="90" spans="1:13">
      <c r="A90" s="132">
        <f t="shared" si="4"/>
        <v>9</v>
      </c>
      <c r="B90" s="128" t="s">
        <v>329</v>
      </c>
      <c r="D90" s="505"/>
      <c r="E90" s="253"/>
      <c r="F90" s="505"/>
      <c r="G90" s="805">
        <f>'Pg13 Rev AV-4'!C36</f>
        <v>3771055.3604702014</v>
      </c>
      <c r="H90" s="671" t="s">
        <v>460</v>
      </c>
      <c r="I90" s="236" t="s">
        <v>796</v>
      </c>
      <c r="J90" s="132">
        <f t="shared" si="5"/>
        <v>9</v>
      </c>
    </row>
    <row r="91" spans="1:13">
      <c r="A91" s="132">
        <f t="shared" si="4"/>
        <v>10</v>
      </c>
      <c r="B91" s="128" t="s">
        <v>330</v>
      </c>
      <c r="D91" s="254"/>
      <c r="E91" s="505"/>
      <c r="F91" s="505"/>
      <c r="G91" s="595">
        <v>0.21</v>
      </c>
      <c r="H91" s="505"/>
      <c r="I91" s="227" t="s">
        <v>331</v>
      </c>
      <c r="J91" s="132">
        <f t="shared" si="5"/>
        <v>10</v>
      </c>
      <c r="M91" s="255"/>
    </row>
    <row r="92" spans="1:13">
      <c r="A92" s="132">
        <f t="shared" si="4"/>
        <v>11</v>
      </c>
      <c r="G92" s="132"/>
      <c r="H92" s="132"/>
      <c r="J92" s="132">
        <f t="shared" si="5"/>
        <v>11</v>
      </c>
    </row>
    <row r="93" spans="1:13">
      <c r="A93" s="132">
        <f t="shared" si="4"/>
        <v>12</v>
      </c>
      <c r="B93" s="128" t="s">
        <v>332</v>
      </c>
      <c r="D93" s="505"/>
      <c r="E93" s="505"/>
      <c r="F93" s="505"/>
      <c r="G93" s="256">
        <f>(((G87)+(G89/G90))*G91-(G88/G90))/(1-G91)</f>
        <v>1.5028675163969153E-2</v>
      </c>
      <c r="H93" s="671"/>
      <c r="I93" s="227" t="s">
        <v>333</v>
      </c>
      <c r="J93" s="132">
        <f t="shared" si="5"/>
        <v>12</v>
      </c>
      <c r="M93" s="257"/>
    </row>
    <row r="94" spans="1:13">
      <c r="A94" s="132">
        <f t="shared" si="4"/>
        <v>13</v>
      </c>
      <c r="B94" s="258" t="s">
        <v>334</v>
      </c>
      <c r="G94" s="132"/>
      <c r="H94" s="132"/>
      <c r="J94" s="132">
        <f t="shared" si="5"/>
        <v>13</v>
      </c>
    </row>
    <row r="95" spans="1:13">
      <c r="A95" s="132">
        <f t="shared" si="4"/>
        <v>14</v>
      </c>
      <c r="G95" s="132"/>
      <c r="H95" s="132"/>
      <c r="J95" s="132">
        <f t="shared" si="5"/>
        <v>14</v>
      </c>
    </row>
    <row r="96" spans="1:13">
      <c r="A96" s="132">
        <f t="shared" si="4"/>
        <v>15</v>
      </c>
      <c r="B96" s="221" t="s">
        <v>335</v>
      </c>
      <c r="C96" s="505"/>
      <c r="D96" s="505"/>
      <c r="E96" s="505"/>
      <c r="F96" s="505"/>
      <c r="G96" s="259"/>
      <c r="H96" s="259"/>
      <c r="I96" s="260"/>
      <c r="J96" s="132">
        <f t="shared" si="5"/>
        <v>15</v>
      </c>
      <c r="L96" s="261"/>
    </row>
    <row r="97" spans="1:13">
      <c r="A97" s="132">
        <f t="shared" si="4"/>
        <v>16</v>
      </c>
      <c r="B97" s="228"/>
      <c r="C97" s="505"/>
      <c r="D97" s="505"/>
      <c r="E97" s="505"/>
      <c r="F97" s="505"/>
      <c r="G97" s="259"/>
      <c r="H97" s="259"/>
      <c r="I97" s="262"/>
      <c r="J97" s="132">
        <f t="shared" si="5"/>
        <v>16</v>
      </c>
      <c r="L97" s="505"/>
    </row>
    <row r="98" spans="1:13">
      <c r="A98" s="132">
        <f t="shared" si="4"/>
        <v>17</v>
      </c>
      <c r="B98" s="216" t="s">
        <v>325</v>
      </c>
      <c r="C98" s="505"/>
      <c r="D98" s="505"/>
      <c r="E98" s="505"/>
      <c r="F98" s="505"/>
      <c r="G98" s="259"/>
      <c r="H98" s="259"/>
      <c r="I98" s="262"/>
      <c r="J98" s="132">
        <f t="shared" si="5"/>
        <v>17</v>
      </c>
      <c r="L98" s="505"/>
    </row>
    <row r="99" spans="1:13">
      <c r="A99" s="132">
        <f t="shared" si="4"/>
        <v>18</v>
      </c>
      <c r="B99" s="128" t="s">
        <v>326</v>
      </c>
      <c r="D99" s="505"/>
      <c r="E99" s="505"/>
      <c r="F99" s="505"/>
      <c r="G99" s="242">
        <f>G87</f>
        <v>5.5405833848126189E-2</v>
      </c>
      <c r="H99" s="242"/>
      <c r="I99" s="227" t="s">
        <v>509</v>
      </c>
      <c r="J99" s="132">
        <f t="shared" si="5"/>
        <v>18</v>
      </c>
      <c r="L99" s="132"/>
    </row>
    <row r="100" spans="1:13">
      <c r="A100" s="132">
        <f t="shared" si="4"/>
        <v>19</v>
      </c>
      <c r="B100" s="128" t="s">
        <v>336</v>
      </c>
      <c r="D100" s="505"/>
      <c r="E100" s="505"/>
      <c r="F100" s="505"/>
      <c r="G100" s="183">
        <f>G89</f>
        <v>5524.3721700000006</v>
      </c>
      <c r="H100" s="183"/>
      <c r="I100" s="227" t="s">
        <v>601</v>
      </c>
      <c r="J100" s="132">
        <f t="shared" si="5"/>
        <v>19</v>
      </c>
      <c r="L100" s="132"/>
    </row>
    <row r="101" spans="1:13">
      <c r="A101" s="132">
        <f t="shared" si="4"/>
        <v>20</v>
      </c>
      <c r="B101" s="128" t="s">
        <v>337</v>
      </c>
      <c r="D101" s="505"/>
      <c r="E101" s="505"/>
      <c r="F101" s="505"/>
      <c r="G101" s="828">
        <f>G90</f>
        <v>3771055.3604702014</v>
      </c>
      <c r="H101" s="671" t="s">
        <v>460</v>
      </c>
      <c r="I101" s="227" t="s">
        <v>602</v>
      </c>
      <c r="J101" s="132">
        <f t="shared" si="5"/>
        <v>20</v>
      </c>
      <c r="L101" s="132"/>
    </row>
    <row r="102" spans="1:13">
      <c r="A102" s="132">
        <f t="shared" si="4"/>
        <v>21</v>
      </c>
      <c r="B102" s="128" t="s">
        <v>338</v>
      </c>
      <c r="D102" s="505"/>
      <c r="E102" s="505"/>
      <c r="F102" s="505"/>
      <c r="G102" s="263">
        <f>G93</f>
        <v>1.5028675163969153E-2</v>
      </c>
      <c r="H102" s="671"/>
      <c r="I102" s="227" t="s">
        <v>603</v>
      </c>
      <c r="J102" s="132">
        <f t="shared" si="5"/>
        <v>21</v>
      </c>
    </row>
    <row r="103" spans="1:13">
      <c r="A103" s="132">
        <f t="shared" si="4"/>
        <v>22</v>
      </c>
      <c r="B103" s="128" t="s">
        <v>339</v>
      </c>
      <c r="D103" s="505"/>
      <c r="E103" s="505"/>
      <c r="F103" s="505"/>
      <c r="G103" s="596" t="s">
        <v>340</v>
      </c>
      <c r="H103" s="505"/>
      <c r="I103" s="227" t="s">
        <v>341</v>
      </c>
      <c r="J103" s="132">
        <f t="shared" si="5"/>
        <v>22</v>
      </c>
    </row>
    <row r="104" spans="1:13">
      <c r="A104" s="132">
        <f t="shared" si="4"/>
        <v>23</v>
      </c>
      <c r="B104" s="131"/>
      <c r="D104" s="505"/>
      <c r="E104" s="505"/>
      <c r="F104" s="505"/>
      <c r="G104" s="264"/>
      <c r="H104" s="264"/>
      <c r="I104" s="262"/>
      <c r="J104" s="132">
        <f t="shared" si="5"/>
        <v>23</v>
      </c>
    </row>
    <row r="105" spans="1:13">
      <c r="A105" s="132">
        <f t="shared" si="4"/>
        <v>24</v>
      </c>
      <c r="B105" s="128" t="s">
        <v>342</v>
      </c>
      <c r="C105" s="132"/>
      <c r="D105" s="132"/>
      <c r="E105" s="505"/>
      <c r="F105" s="505"/>
      <c r="G105" s="597">
        <f>((G99)+(G100/G101)+G93)*G103/(1-G103)</f>
        <v>6.9722590470534E-3</v>
      </c>
      <c r="H105" s="671"/>
      <c r="I105" s="227" t="s">
        <v>343</v>
      </c>
      <c r="J105" s="132">
        <f t="shared" si="5"/>
        <v>24</v>
      </c>
    </row>
    <row r="106" spans="1:13">
      <c r="A106" s="132">
        <f t="shared" si="4"/>
        <v>25</v>
      </c>
      <c r="B106" s="258" t="s">
        <v>344</v>
      </c>
      <c r="G106" s="132"/>
      <c r="H106" s="132"/>
      <c r="I106" s="227"/>
      <c r="J106" s="132">
        <f t="shared" si="5"/>
        <v>25</v>
      </c>
      <c r="L106" s="132"/>
    </row>
    <row r="107" spans="1:13">
      <c r="A107" s="132">
        <f t="shared" si="4"/>
        <v>26</v>
      </c>
      <c r="G107" s="132"/>
      <c r="H107" s="132"/>
      <c r="I107" s="227"/>
      <c r="J107" s="132">
        <f t="shared" si="5"/>
        <v>26</v>
      </c>
      <c r="L107" s="132"/>
    </row>
    <row r="108" spans="1:13">
      <c r="A108" s="132">
        <f t="shared" si="4"/>
        <v>27</v>
      </c>
      <c r="B108" s="221" t="s">
        <v>345</v>
      </c>
      <c r="G108" s="256">
        <f>G105+G93</f>
        <v>2.2000934211022553E-2</v>
      </c>
      <c r="H108" s="671"/>
      <c r="I108" s="227" t="s">
        <v>604</v>
      </c>
      <c r="J108" s="132">
        <f t="shared" si="5"/>
        <v>27</v>
      </c>
      <c r="L108" s="132"/>
    </row>
    <row r="109" spans="1:13">
      <c r="A109" s="132">
        <f t="shared" si="4"/>
        <v>28</v>
      </c>
      <c r="G109" s="132"/>
      <c r="H109" s="132"/>
      <c r="I109" s="227"/>
      <c r="J109" s="132">
        <f t="shared" si="5"/>
        <v>28</v>
      </c>
      <c r="L109" s="132"/>
    </row>
    <row r="110" spans="1:13">
      <c r="A110" s="132">
        <f t="shared" si="4"/>
        <v>29</v>
      </c>
      <c r="B110" s="221" t="s">
        <v>346</v>
      </c>
      <c r="G110" s="598">
        <f>G50</f>
        <v>7.4349947233050315E-2</v>
      </c>
      <c r="H110" s="505"/>
      <c r="I110" s="227" t="s">
        <v>605</v>
      </c>
      <c r="J110" s="132">
        <f t="shared" si="5"/>
        <v>29</v>
      </c>
      <c r="L110" s="132"/>
    </row>
    <row r="111" spans="1:13">
      <c r="A111" s="132">
        <f t="shared" si="4"/>
        <v>30</v>
      </c>
      <c r="G111" s="242"/>
      <c r="H111" s="242"/>
      <c r="I111" s="227"/>
      <c r="J111" s="132">
        <f t="shared" si="5"/>
        <v>30</v>
      </c>
      <c r="L111" s="132"/>
    </row>
    <row r="112" spans="1:13" ht="18" thickBot="1">
      <c r="A112" s="132">
        <f t="shared" si="4"/>
        <v>31</v>
      </c>
      <c r="B112" s="221" t="s">
        <v>347</v>
      </c>
      <c r="G112" s="599">
        <f>G108+G110</f>
        <v>9.6350881444072861E-2</v>
      </c>
      <c r="H112" s="671"/>
      <c r="I112" s="227" t="s">
        <v>606</v>
      </c>
      <c r="J112" s="132">
        <f t="shared" si="5"/>
        <v>31</v>
      </c>
      <c r="L112" s="266"/>
      <c r="M112" s="257"/>
    </row>
    <row r="113" spans="1:13" ht="16" thickTop="1">
      <c r="B113" s="221"/>
      <c r="G113" s="267"/>
      <c r="H113" s="267"/>
      <c r="I113" s="227"/>
      <c r="J113" s="132"/>
      <c r="L113" s="266"/>
      <c r="M113" s="257"/>
    </row>
    <row r="114" spans="1:13">
      <c r="B114" s="221"/>
      <c r="G114" s="267"/>
      <c r="H114" s="267"/>
      <c r="I114" s="227"/>
      <c r="J114" s="132"/>
      <c r="L114" s="266"/>
      <c r="M114" s="257"/>
    </row>
    <row r="115" spans="1:13">
      <c r="A115" s="671" t="s">
        <v>460</v>
      </c>
      <c r="B115" s="111" t="str">
        <f>'Pg10 Rev Stmt AL'!B32</f>
        <v>Items in BOLD have changed to correct the over-allocation of "Duplicate Charges (Company Energy Use)" Credit in FERC Account no. 929.</v>
      </c>
      <c r="G115" s="267"/>
      <c r="H115" s="267"/>
      <c r="I115" s="227"/>
      <c r="J115" s="132"/>
      <c r="L115" s="266"/>
      <c r="M115" s="257"/>
    </row>
    <row r="116" spans="1:13" ht="18.5">
      <c r="A116" s="213">
        <v>1</v>
      </c>
      <c r="B116" s="1" t="s">
        <v>348</v>
      </c>
      <c r="G116" s="267"/>
      <c r="H116" s="267"/>
      <c r="I116" s="227"/>
      <c r="J116" s="132"/>
      <c r="L116" s="266"/>
      <c r="M116" s="257"/>
    </row>
    <row r="117" spans="1:13" ht="18.5">
      <c r="A117" s="213"/>
      <c r="B117" s="1"/>
      <c r="G117" s="267"/>
      <c r="H117" s="267"/>
      <c r="I117" s="227"/>
      <c r="J117" s="132"/>
      <c r="L117" s="266"/>
      <c r="M117" s="257"/>
    </row>
    <row r="118" spans="1:13">
      <c r="A118" s="268"/>
      <c r="B118" s="131"/>
      <c r="C118" s="269"/>
      <c r="D118" s="269"/>
      <c r="E118" s="269"/>
      <c r="F118" s="269"/>
      <c r="G118" s="270"/>
      <c r="H118" s="270"/>
      <c r="I118" s="271"/>
      <c r="J118" s="132"/>
    </row>
    <row r="119" spans="1:13">
      <c r="B119" s="1028" t="s">
        <v>0</v>
      </c>
      <c r="C119" s="1028"/>
      <c r="D119" s="1028"/>
      <c r="E119" s="1028"/>
      <c r="F119" s="1028"/>
      <c r="G119" s="1028"/>
      <c r="H119" s="1028"/>
      <c r="I119" s="1028"/>
      <c r="J119" s="132"/>
    </row>
    <row r="120" spans="1:13">
      <c r="B120" s="1028" t="s">
        <v>322</v>
      </c>
      <c r="C120" s="1028"/>
      <c r="D120" s="1028"/>
      <c r="E120" s="1028"/>
      <c r="F120" s="1028"/>
      <c r="G120" s="1028"/>
      <c r="H120" s="1028"/>
      <c r="I120" s="1028"/>
      <c r="J120" s="132"/>
    </row>
    <row r="121" spans="1:13">
      <c r="B121" s="1028" t="s">
        <v>261</v>
      </c>
      <c r="C121" s="1028"/>
      <c r="D121" s="1028"/>
      <c r="E121" s="1028"/>
      <c r="F121" s="1028"/>
      <c r="G121" s="1028"/>
      <c r="H121" s="1028"/>
      <c r="I121" s="1028"/>
      <c r="J121" s="132"/>
    </row>
    <row r="122" spans="1:13">
      <c r="B122" s="1029" t="str">
        <f>B5</f>
        <v>Base Period &amp; True-Up Period 12 - Months Ending December 31, 2017</v>
      </c>
      <c r="C122" s="1029"/>
      <c r="D122" s="1029"/>
      <c r="E122" s="1029"/>
      <c r="F122" s="1029"/>
      <c r="G122" s="1029"/>
      <c r="H122" s="1029"/>
      <c r="I122" s="1029"/>
      <c r="J122" s="132"/>
    </row>
    <row r="123" spans="1:13">
      <c r="B123" s="1030" t="s">
        <v>1</v>
      </c>
      <c r="C123" s="1031"/>
      <c r="D123" s="1031"/>
      <c r="E123" s="1031"/>
      <c r="F123" s="1031"/>
      <c r="G123" s="1031"/>
      <c r="H123" s="1031"/>
      <c r="I123" s="1031"/>
      <c r="J123" s="132"/>
    </row>
    <row r="124" spans="1:13">
      <c r="B124" s="132"/>
      <c r="C124" s="132"/>
      <c r="D124" s="132"/>
      <c r="E124" s="132"/>
      <c r="F124" s="132"/>
      <c r="G124" s="505"/>
      <c r="H124" s="505"/>
      <c r="I124" s="227"/>
      <c r="J124" s="132"/>
    </row>
    <row r="125" spans="1:13">
      <c r="A125" s="132" t="s">
        <v>2</v>
      </c>
      <c r="B125" s="505"/>
      <c r="C125" s="505"/>
      <c r="D125" s="505"/>
      <c r="E125" s="505"/>
      <c r="F125" s="505"/>
      <c r="G125" s="505"/>
      <c r="H125" s="505"/>
      <c r="I125" s="227"/>
      <c r="J125" s="132" t="s">
        <v>2</v>
      </c>
    </row>
    <row r="126" spans="1:13">
      <c r="A126" s="132" t="s">
        <v>3</v>
      </c>
      <c r="B126" s="132"/>
      <c r="C126" s="132"/>
      <c r="D126" s="132"/>
      <c r="E126" s="132"/>
      <c r="F126" s="132"/>
      <c r="G126" s="561" t="s">
        <v>33</v>
      </c>
      <c r="H126" s="505"/>
      <c r="I126" s="584" t="s">
        <v>5</v>
      </c>
      <c r="J126" s="132" t="s">
        <v>3</v>
      </c>
    </row>
    <row r="127" spans="1:13">
      <c r="G127" s="132"/>
      <c r="H127" s="132"/>
      <c r="I127" s="227"/>
      <c r="J127" s="132"/>
    </row>
    <row r="128" spans="1:13" ht="18">
      <c r="A128" s="132">
        <v>1</v>
      </c>
      <c r="B128" s="221" t="s">
        <v>349</v>
      </c>
      <c r="E128" s="505"/>
      <c r="F128" s="505"/>
      <c r="G128" s="209"/>
      <c r="H128" s="209"/>
      <c r="I128" s="227"/>
      <c r="J128" s="132">
        <v>1</v>
      </c>
    </row>
    <row r="129" spans="1:10">
      <c r="A129" s="132">
        <f>A128+1</f>
        <v>2</v>
      </c>
      <c r="B129" s="248"/>
      <c r="E129" s="505"/>
      <c r="F129" s="505"/>
      <c r="G129" s="209"/>
      <c r="H129" s="209"/>
      <c r="I129" s="227"/>
      <c r="J129" s="132">
        <f>J128+1</f>
        <v>2</v>
      </c>
    </row>
    <row r="130" spans="1:10">
      <c r="A130" s="132">
        <f>A129+1</f>
        <v>3</v>
      </c>
      <c r="B130" s="221" t="s">
        <v>324</v>
      </c>
      <c r="E130" s="505"/>
      <c r="F130" s="505"/>
      <c r="G130" s="209"/>
      <c r="H130" s="209"/>
      <c r="I130" s="227"/>
      <c r="J130" s="132">
        <f>J129+1</f>
        <v>3</v>
      </c>
    </row>
    <row r="131" spans="1:10">
      <c r="A131" s="132">
        <f>A130+1</f>
        <v>4</v>
      </c>
      <c r="B131" s="505"/>
      <c r="C131" s="505"/>
      <c r="D131" s="505"/>
      <c r="E131" s="505"/>
      <c r="F131" s="505"/>
      <c r="G131" s="209"/>
      <c r="H131" s="209"/>
      <c r="I131" s="227"/>
      <c r="J131" s="132">
        <f>J130+1</f>
        <v>4</v>
      </c>
    </row>
    <row r="132" spans="1:10">
      <c r="A132" s="132">
        <f t="shared" ref="A132:A158" si="6">A131+1</f>
        <v>5</v>
      </c>
      <c r="B132" s="216" t="s">
        <v>325</v>
      </c>
      <c r="C132" s="505"/>
      <c r="D132" s="505"/>
      <c r="E132" s="505"/>
      <c r="F132" s="505"/>
      <c r="G132" s="209"/>
      <c r="H132" s="209"/>
      <c r="I132" s="249"/>
      <c r="J132" s="132">
        <f t="shared" ref="J132:J158" si="7">J131+1</f>
        <v>5</v>
      </c>
    </row>
    <row r="133" spans="1:10">
      <c r="A133" s="132">
        <f t="shared" si="6"/>
        <v>6</v>
      </c>
      <c r="B133" s="128" t="str">
        <f>B87</f>
        <v xml:space="preserve">     A = Sum of Preferred Stock and Return on Equity Component</v>
      </c>
      <c r="D133" s="505"/>
      <c r="E133" s="505"/>
      <c r="F133" s="505"/>
      <c r="G133" s="250">
        <f>G65</f>
        <v>0</v>
      </c>
      <c r="H133" s="505"/>
      <c r="I133" s="227" t="s">
        <v>607</v>
      </c>
      <c r="J133" s="132">
        <f t="shared" si="7"/>
        <v>6</v>
      </c>
    </row>
    <row r="134" spans="1:10">
      <c r="A134" s="132">
        <f t="shared" si="6"/>
        <v>7</v>
      </c>
      <c r="B134" s="128" t="str">
        <f>B88</f>
        <v xml:space="preserve">     B = Transmission Total Federal Tax Adjustments</v>
      </c>
      <c r="D134" s="505"/>
      <c r="E134" s="505"/>
      <c r="F134" s="505"/>
      <c r="G134" s="272">
        <v>0</v>
      </c>
      <c r="H134" s="505"/>
      <c r="I134" s="227" t="s">
        <v>350</v>
      </c>
      <c r="J134" s="132">
        <f t="shared" si="7"/>
        <v>7</v>
      </c>
    </row>
    <row r="135" spans="1:10" ht="18">
      <c r="A135" s="132">
        <f t="shared" si="6"/>
        <v>8</v>
      </c>
      <c r="B135" s="128" t="s">
        <v>328</v>
      </c>
      <c r="D135" s="505"/>
      <c r="E135" s="505"/>
      <c r="F135" s="505"/>
      <c r="G135" s="252">
        <v>0</v>
      </c>
      <c r="H135" s="505"/>
      <c r="I135" s="236"/>
      <c r="J135" s="132">
        <f t="shared" si="7"/>
        <v>8</v>
      </c>
    </row>
    <row r="136" spans="1:10">
      <c r="A136" s="132">
        <f t="shared" si="6"/>
        <v>9</v>
      </c>
      <c r="B136" s="128" t="s">
        <v>351</v>
      </c>
      <c r="D136" s="505"/>
      <c r="E136" s="505"/>
      <c r="F136" s="505"/>
      <c r="G136" s="251">
        <v>0</v>
      </c>
      <c r="H136" s="505"/>
      <c r="I136" s="227" t="s">
        <v>608</v>
      </c>
      <c r="J136" s="132">
        <f t="shared" si="7"/>
        <v>9</v>
      </c>
    </row>
    <row r="137" spans="1:10">
      <c r="A137" s="132">
        <f t="shared" si="6"/>
        <v>10</v>
      </c>
      <c r="B137" s="128" t="str">
        <f>B91</f>
        <v xml:space="preserve">     FT = Federal Income Tax Rate for Rate Effective Period</v>
      </c>
      <c r="D137" s="505"/>
      <c r="E137" s="505"/>
      <c r="F137" s="505"/>
      <c r="G137" s="600">
        <f>G91</f>
        <v>0.21</v>
      </c>
      <c r="H137" s="505"/>
      <c r="I137" s="227" t="s">
        <v>609</v>
      </c>
      <c r="J137" s="132">
        <f t="shared" si="7"/>
        <v>10</v>
      </c>
    </row>
    <row r="138" spans="1:10">
      <c r="A138" s="132">
        <f t="shared" si="6"/>
        <v>11</v>
      </c>
      <c r="G138" s="132"/>
      <c r="H138" s="132"/>
      <c r="J138" s="132">
        <f t="shared" si="7"/>
        <v>11</v>
      </c>
    </row>
    <row r="139" spans="1:10">
      <c r="A139" s="132">
        <f t="shared" si="6"/>
        <v>12</v>
      </c>
      <c r="B139" s="128" t="s">
        <v>352</v>
      </c>
      <c r="D139" s="505"/>
      <c r="E139" s="505"/>
      <c r="F139" s="505"/>
      <c r="G139" s="256">
        <f>IFERROR((((G133)+(G135/G136))*G137-(G134/G136))/(1-G137),0)</f>
        <v>0</v>
      </c>
      <c r="H139" s="256"/>
      <c r="I139" s="227" t="s">
        <v>353</v>
      </c>
      <c r="J139" s="132">
        <f t="shared" si="7"/>
        <v>12</v>
      </c>
    </row>
    <row r="140" spans="1:10">
      <c r="A140" s="132">
        <f t="shared" si="6"/>
        <v>13</v>
      </c>
      <c r="B140" s="258" t="s">
        <v>334</v>
      </c>
      <c r="D140" s="258"/>
      <c r="G140" s="273"/>
      <c r="H140" s="273"/>
      <c r="J140" s="132">
        <f t="shared" si="7"/>
        <v>13</v>
      </c>
    </row>
    <row r="141" spans="1:10">
      <c r="A141" s="132">
        <f t="shared" si="6"/>
        <v>14</v>
      </c>
      <c r="G141" s="132"/>
      <c r="H141" s="132"/>
      <c r="J141" s="132">
        <f t="shared" si="7"/>
        <v>14</v>
      </c>
    </row>
    <row r="142" spans="1:10">
      <c r="A142" s="132">
        <f t="shared" si="6"/>
        <v>15</v>
      </c>
      <c r="B142" s="221" t="s">
        <v>335</v>
      </c>
      <c r="C142" s="505"/>
      <c r="D142" s="505"/>
      <c r="E142" s="505"/>
      <c r="F142" s="505"/>
      <c r="G142" s="259"/>
      <c r="H142" s="259"/>
      <c r="I142" s="260"/>
      <c r="J142" s="132">
        <f t="shared" si="7"/>
        <v>15</v>
      </c>
    </row>
    <row r="143" spans="1:10">
      <c r="A143" s="132">
        <f t="shared" si="6"/>
        <v>16</v>
      </c>
      <c r="B143" s="228"/>
      <c r="C143" s="505"/>
      <c r="D143" s="505"/>
      <c r="E143" s="505"/>
      <c r="F143" s="505"/>
      <c r="G143" s="259"/>
      <c r="H143" s="259"/>
      <c r="I143" s="249"/>
      <c r="J143" s="132">
        <f t="shared" si="7"/>
        <v>16</v>
      </c>
    </row>
    <row r="144" spans="1:10">
      <c r="A144" s="132">
        <f t="shared" si="6"/>
        <v>17</v>
      </c>
      <c r="B144" s="216" t="s">
        <v>325</v>
      </c>
      <c r="C144" s="505"/>
      <c r="D144" s="505"/>
      <c r="E144" s="505"/>
      <c r="F144" s="505"/>
      <c r="G144" s="259"/>
      <c r="H144" s="259"/>
      <c r="I144" s="249"/>
      <c r="J144" s="132">
        <f t="shared" si="7"/>
        <v>17</v>
      </c>
    </row>
    <row r="145" spans="1:10">
      <c r="A145" s="132">
        <f t="shared" si="6"/>
        <v>18</v>
      </c>
      <c r="B145" s="128" t="str">
        <f>B99</f>
        <v xml:space="preserve">     A = Sum of Preferred Stock and Return on Equity Component</v>
      </c>
      <c r="D145" s="505"/>
      <c r="E145" s="505"/>
      <c r="F145" s="505"/>
      <c r="G145" s="242">
        <f>G133</f>
        <v>0</v>
      </c>
      <c r="H145" s="242"/>
      <c r="I145" s="227" t="s">
        <v>509</v>
      </c>
      <c r="J145" s="132">
        <f t="shared" si="7"/>
        <v>18</v>
      </c>
    </row>
    <row r="146" spans="1:10">
      <c r="A146" s="132">
        <f t="shared" si="6"/>
        <v>19</v>
      </c>
      <c r="B146" s="128" t="str">
        <f>B100</f>
        <v xml:space="preserve">     B = Equity AFUDC Component of Transmission Depreciation Expense</v>
      </c>
      <c r="D146" s="505"/>
      <c r="E146" s="505"/>
      <c r="F146" s="505"/>
      <c r="G146" s="183">
        <f>G135</f>
        <v>0</v>
      </c>
      <c r="H146" s="183"/>
      <c r="I146" s="227" t="s">
        <v>601</v>
      </c>
      <c r="J146" s="132">
        <f t="shared" si="7"/>
        <v>19</v>
      </c>
    </row>
    <row r="147" spans="1:10">
      <c r="A147" s="132">
        <f t="shared" si="6"/>
        <v>20</v>
      </c>
      <c r="B147" s="128" t="s">
        <v>354</v>
      </c>
      <c r="D147" s="505"/>
      <c r="E147" s="505"/>
      <c r="F147" s="505"/>
      <c r="G147" s="183">
        <f>G136</f>
        <v>0</v>
      </c>
      <c r="H147" s="183"/>
      <c r="I147" s="227" t="s">
        <v>602</v>
      </c>
      <c r="J147" s="132">
        <f t="shared" si="7"/>
        <v>20</v>
      </c>
    </row>
    <row r="148" spans="1:10">
      <c r="A148" s="132">
        <f t="shared" si="6"/>
        <v>21</v>
      </c>
      <c r="B148" s="128" t="str">
        <f>B102</f>
        <v xml:space="preserve">     FT = Federal Income Tax Expense</v>
      </c>
      <c r="D148" s="505"/>
      <c r="E148" s="505"/>
      <c r="F148" s="505"/>
      <c r="G148" s="263">
        <f>G139</f>
        <v>0</v>
      </c>
      <c r="H148" s="263"/>
      <c r="I148" s="227" t="s">
        <v>603</v>
      </c>
      <c r="J148" s="132">
        <f t="shared" si="7"/>
        <v>21</v>
      </c>
    </row>
    <row r="149" spans="1:10">
      <c r="A149" s="132">
        <f t="shared" si="6"/>
        <v>22</v>
      </c>
      <c r="B149" s="128" t="str">
        <f>B103</f>
        <v xml:space="preserve">     ST = State Income Tax Rate for Rate Effective Period</v>
      </c>
      <c r="D149" s="505"/>
      <c r="E149" s="505"/>
      <c r="F149" s="505"/>
      <c r="G149" s="601" t="str">
        <f>G103</f>
        <v>8.84%</v>
      </c>
      <c r="H149" s="505"/>
      <c r="I149" s="227" t="s">
        <v>610</v>
      </c>
      <c r="J149" s="132">
        <f t="shared" si="7"/>
        <v>22</v>
      </c>
    </row>
    <row r="150" spans="1:10">
      <c r="A150" s="132">
        <f t="shared" si="6"/>
        <v>23</v>
      </c>
      <c r="B150" s="131"/>
      <c r="D150" s="505"/>
      <c r="E150" s="505"/>
      <c r="F150" s="505"/>
      <c r="G150" s="264"/>
      <c r="H150" s="264"/>
      <c r="I150" s="262"/>
      <c r="J150" s="132">
        <f t="shared" si="7"/>
        <v>23</v>
      </c>
    </row>
    <row r="151" spans="1:10">
      <c r="A151" s="132">
        <f t="shared" si="6"/>
        <v>24</v>
      </c>
      <c r="B151" s="128" t="s">
        <v>342</v>
      </c>
      <c r="C151" s="132"/>
      <c r="D151" s="132"/>
      <c r="E151" s="505"/>
      <c r="F151" s="505"/>
      <c r="G151" s="597">
        <f>IFERROR(((G145)+(G146/G147)+G139)*G149/(1-G149),0)</f>
        <v>0</v>
      </c>
      <c r="H151" s="265"/>
      <c r="I151" s="227" t="s">
        <v>343</v>
      </c>
      <c r="J151" s="132">
        <f t="shared" si="7"/>
        <v>24</v>
      </c>
    </row>
    <row r="152" spans="1:10">
      <c r="A152" s="132">
        <f t="shared" si="6"/>
        <v>25</v>
      </c>
      <c r="B152" s="258" t="s">
        <v>344</v>
      </c>
      <c r="D152" s="258"/>
      <c r="G152" s="132"/>
      <c r="H152" s="132"/>
      <c r="I152" s="227"/>
      <c r="J152" s="132">
        <f t="shared" si="7"/>
        <v>25</v>
      </c>
    </row>
    <row r="153" spans="1:10">
      <c r="A153" s="132">
        <f t="shared" si="6"/>
        <v>26</v>
      </c>
      <c r="G153" s="132"/>
      <c r="H153" s="132"/>
      <c r="I153" s="227"/>
      <c r="J153" s="132">
        <f t="shared" si="7"/>
        <v>26</v>
      </c>
    </row>
    <row r="154" spans="1:10">
      <c r="A154" s="132">
        <f t="shared" si="6"/>
        <v>27</v>
      </c>
      <c r="B154" s="221" t="s">
        <v>345</v>
      </c>
      <c r="G154" s="256">
        <f>G151+G139</f>
        <v>0</v>
      </c>
      <c r="H154" s="256"/>
      <c r="I154" s="227" t="s">
        <v>604</v>
      </c>
      <c r="J154" s="132">
        <f t="shared" si="7"/>
        <v>27</v>
      </c>
    </row>
    <row r="155" spans="1:10">
      <c r="A155" s="132">
        <f t="shared" si="6"/>
        <v>28</v>
      </c>
      <c r="G155" s="132"/>
      <c r="H155" s="132"/>
      <c r="I155" s="227"/>
      <c r="J155" s="132">
        <f t="shared" si="7"/>
        <v>28</v>
      </c>
    </row>
    <row r="156" spans="1:10">
      <c r="A156" s="132">
        <f t="shared" si="6"/>
        <v>29</v>
      </c>
      <c r="B156" s="221" t="s">
        <v>355</v>
      </c>
      <c r="G156" s="602">
        <f>G63</f>
        <v>1.8944113384924122E-2</v>
      </c>
      <c r="H156" s="505"/>
      <c r="I156" s="227" t="s">
        <v>611</v>
      </c>
      <c r="J156" s="132">
        <f t="shared" si="7"/>
        <v>29</v>
      </c>
    </row>
    <row r="157" spans="1:10">
      <c r="A157" s="132">
        <f t="shared" si="6"/>
        <v>30</v>
      </c>
      <c r="G157" s="132"/>
      <c r="H157" s="132"/>
      <c r="I157" s="227"/>
      <c r="J157" s="132">
        <f t="shared" si="7"/>
        <v>30</v>
      </c>
    </row>
    <row r="158" spans="1:10" ht="18" thickBot="1">
      <c r="A158" s="132">
        <f t="shared" si="6"/>
        <v>31</v>
      </c>
      <c r="B158" s="221" t="s">
        <v>356</v>
      </c>
      <c r="G158" s="603">
        <f>G154+G156</f>
        <v>1.8944113384924122E-2</v>
      </c>
      <c r="H158" s="274"/>
      <c r="I158" s="227" t="s">
        <v>606</v>
      </c>
      <c r="J158" s="132">
        <f t="shared" si="7"/>
        <v>31</v>
      </c>
    </row>
    <row r="159" spans="1:10" ht="16" thickTop="1"/>
    <row r="161" spans="1:2" ht="18">
      <c r="A161" s="234">
        <v>1</v>
      </c>
      <c r="B161" s="1" t="str">
        <f>"The Incentive Cost of Capital Rate Calculation will be tracked and shown separately for each project. As a result, lines "&amp;A128&amp;" through "&amp;A158&amp;" will be repeated for each project."</f>
        <v>The Incentive Cost of Capital Rate Calculation will be tracked and shown separately for each project. As a result, lines 1 through 31 will be repeated for each project.</v>
      </c>
    </row>
    <row r="162" spans="1:2" ht="18">
      <c r="A162" s="234"/>
      <c r="B162" s="1"/>
    </row>
  </sheetData>
  <mergeCells count="15">
    <mergeCell ref="B121:I121"/>
    <mergeCell ref="B122:I122"/>
    <mergeCell ref="B123:I123"/>
    <mergeCell ref="B74:I74"/>
    <mergeCell ref="B75:I75"/>
    <mergeCell ref="B76:I76"/>
    <mergeCell ref="B77:I77"/>
    <mergeCell ref="B119:I119"/>
    <mergeCell ref="B120:I120"/>
    <mergeCell ref="B73:I73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11.&amp;P&amp;R&amp;A</oddFooter>
  </headerFooter>
  <rowBreaks count="2" manualBreakCount="2">
    <brk id="71" max="16383" man="1"/>
    <brk id="11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83DE-598C-4F7F-9DC4-FE7BD0B0137D}">
  <dimension ref="A1:M163"/>
  <sheetViews>
    <sheetView zoomScale="80" zoomScaleNormal="80" workbookViewId="0"/>
  </sheetViews>
  <sheetFormatPr defaultColWidth="8.81640625" defaultRowHeight="15.5"/>
  <cols>
    <col min="1" max="1" width="5.1796875" style="132" customWidth="1"/>
    <col min="2" max="2" width="55.453125" style="128" customWidth="1"/>
    <col min="3" max="5" width="15.54296875" style="128" customWidth="1"/>
    <col min="6" max="6" width="1.54296875" style="128" customWidth="1"/>
    <col min="7" max="7" width="16.81640625" style="128" customWidth="1"/>
    <col min="8" max="8" width="1.54296875" style="128" customWidth="1"/>
    <col min="9" max="9" width="38.81640625" style="218" customWidth="1"/>
    <col min="10" max="10" width="5.1796875" style="128" customWidth="1"/>
    <col min="11" max="11" width="27" style="128" bestFit="1" customWidth="1"/>
    <col min="12" max="12" width="15" style="128" bestFit="1" customWidth="1"/>
    <col min="13" max="13" width="10.453125" style="128" bestFit="1" customWidth="1"/>
    <col min="14" max="16384" width="8.81640625" style="128"/>
  </cols>
  <sheetData>
    <row r="1" spans="1:10">
      <c r="A1" s="914" t="s">
        <v>780</v>
      </c>
    </row>
    <row r="2" spans="1:10">
      <c r="A2" s="235"/>
      <c r="G2" s="210"/>
      <c r="H2" s="210"/>
      <c r="I2" s="236"/>
      <c r="J2" s="132"/>
    </row>
    <row r="3" spans="1:10">
      <c r="B3" s="1028" t="s">
        <v>259</v>
      </c>
      <c r="C3" s="1028"/>
      <c r="D3" s="1028"/>
      <c r="E3" s="1028"/>
      <c r="F3" s="1028"/>
      <c r="G3" s="1028"/>
      <c r="H3" s="1028"/>
      <c r="I3" s="1028"/>
      <c r="J3" s="132"/>
    </row>
    <row r="4" spans="1:10">
      <c r="B4" s="1028" t="s">
        <v>260</v>
      </c>
      <c r="C4" s="1028"/>
      <c r="D4" s="1028"/>
      <c r="E4" s="1028"/>
      <c r="F4" s="1028"/>
      <c r="G4" s="1028"/>
      <c r="H4" s="1028"/>
      <c r="I4" s="1028"/>
      <c r="J4" s="132"/>
    </row>
    <row r="5" spans="1:10">
      <c r="B5" s="1028" t="s">
        <v>261</v>
      </c>
      <c r="C5" s="1028"/>
      <c r="D5" s="1028"/>
      <c r="E5" s="1028"/>
      <c r="F5" s="1028"/>
      <c r="G5" s="1028"/>
      <c r="H5" s="1028"/>
      <c r="I5" s="1028"/>
      <c r="J5" s="132"/>
    </row>
    <row r="6" spans="1:10">
      <c r="B6" s="1029" t="s">
        <v>480</v>
      </c>
      <c r="C6" s="1029"/>
      <c r="D6" s="1029"/>
      <c r="E6" s="1029"/>
      <c r="F6" s="1029"/>
      <c r="G6" s="1029"/>
      <c r="H6" s="1029"/>
      <c r="I6" s="1029"/>
      <c r="J6" s="132"/>
    </row>
    <row r="7" spans="1:10">
      <c r="B7" s="1030" t="s">
        <v>1</v>
      </c>
      <c r="C7" s="1031"/>
      <c r="D7" s="1031"/>
      <c r="E7" s="1031"/>
      <c r="F7" s="1031"/>
      <c r="G7" s="1031"/>
      <c r="H7" s="1031"/>
      <c r="I7" s="1031"/>
      <c r="J7" s="132"/>
    </row>
    <row r="8" spans="1:10">
      <c r="B8" s="132"/>
      <c r="C8" s="132"/>
      <c r="D8" s="132"/>
      <c r="E8" s="132"/>
      <c r="F8" s="132"/>
      <c r="G8" s="132"/>
      <c r="H8" s="132"/>
      <c r="I8" s="227"/>
      <c r="J8" s="132"/>
    </row>
    <row r="9" spans="1:10">
      <c r="A9" s="132" t="s">
        <v>2</v>
      </c>
      <c r="B9" s="505"/>
      <c r="C9" s="505"/>
      <c r="D9" s="505"/>
      <c r="E9" s="132" t="s">
        <v>147</v>
      </c>
      <c r="F9" s="505"/>
      <c r="G9" s="505"/>
      <c r="H9" s="505"/>
      <c r="I9" s="227"/>
      <c r="J9" s="132" t="s">
        <v>2</v>
      </c>
    </row>
    <row r="10" spans="1:10">
      <c r="A10" s="132" t="s">
        <v>3</v>
      </c>
      <c r="B10" s="132"/>
      <c r="C10" s="132"/>
      <c r="D10" s="132"/>
      <c r="E10" s="561" t="s">
        <v>148</v>
      </c>
      <c r="F10" s="132"/>
      <c r="G10" s="567" t="s">
        <v>33</v>
      </c>
      <c r="H10" s="505"/>
      <c r="I10" s="584" t="s">
        <v>5</v>
      </c>
      <c r="J10" s="132" t="s">
        <v>3</v>
      </c>
    </row>
    <row r="11" spans="1:10">
      <c r="B11" s="132"/>
      <c r="C11" s="132"/>
      <c r="D11" s="132"/>
      <c r="E11" s="132"/>
      <c r="F11" s="132"/>
      <c r="G11" s="132"/>
      <c r="H11" s="132"/>
      <c r="I11" s="227"/>
      <c r="J11" s="132"/>
    </row>
    <row r="12" spans="1:10">
      <c r="A12" s="132">
        <v>1</v>
      </c>
      <c r="B12" s="221" t="s">
        <v>262</v>
      </c>
      <c r="I12" s="227"/>
      <c r="J12" s="132">
        <f>A12</f>
        <v>1</v>
      </c>
    </row>
    <row r="13" spans="1:10">
      <c r="A13" s="132">
        <f>A12+1</f>
        <v>2</v>
      </c>
      <c r="B13" s="128" t="s">
        <v>263</v>
      </c>
      <c r="E13" s="132" t="s">
        <v>264</v>
      </c>
      <c r="F13" s="116"/>
      <c r="G13" s="208">
        <v>4573220</v>
      </c>
      <c r="H13" s="505"/>
      <c r="I13" s="237"/>
      <c r="J13" s="132">
        <f>J12+1</f>
        <v>2</v>
      </c>
    </row>
    <row r="14" spans="1:10">
      <c r="A14" s="132">
        <f t="shared" ref="A14:A53" si="0">A13+1</f>
        <v>3</v>
      </c>
      <c r="B14" s="128" t="s">
        <v>265</v>
      </c>
      <c r="E14" s="132" t="s">
        <v>266</v>
      </c>
      <c r="F14" s="116"/>
      <c r="G14" s="211">
        <v>0</v>
      </c>
      <c r="H14" s="505"/>
      <c r="I14" s="237"/>
      <c r="J14" s="132">
        <f t="shared" ref="J14:J53" si="1">J13+1</f>
        <v>3</v>
      </c>
    </row>
    <row r="15" spans="1:10">
      <c r="A15" s="132">
        <f t="shared" si="0"/>
        <v>4</v>
      </c>
      <c r="B15" s="128" t="s">
        <v>267</v>
      </c>
      <c r="E15" s="132" t="s">
        <v>268</v>
      </c>
      <c r="F15" s="116"/>
      <c r="G15" s="211">
        <v>0</v>
      </c>
      <c r="H15" s="505"/>
      <c r="I15" s="237"/>
      <c r="J15" s="132">
        <f t="shared" si="1"/>
        <v>4</v>
      </c>
    </row>
    <row r="16" spans="1:10">
      <c r="A16" s="132">
        <f t="shared" si="0"/>
        <v>5</v>
      </c>
      <c r="B16" s="128" t="s">
        <v>269</v>
      </c>
      <c r="E16" s="132" t="s">
        <v>270</v>
      </c>
      <c r="F16" s="116"/>
      <c r="G16" s="211">
        <v>0</v>
      </c>
      <c r="H16" s="505"/>
      <c r="I16" s="237"/>
      <c r="J16" s="132">
        <f t="shared" si="1"/>
        <v>5</v>
      </c>
    </row>
    <row r="17" spans="1:10">
      <c r="A17" s="132">
        <f t="shared" si="0"/>
        <v>6</v>
      </c>
      <c r="B17" s="128" t="s">
        <v>271</v>
      </c>
      <c r="E17" s="132" t="s">
        <v>272</v>
      </c>
      <c r="F17" s="116"/>
      <c r="G17" s="211">
        <v>-11674.56719</v>
      </c>
      <c r="H17" s="505"/>
      <c r="I17" s="237"/>
      <c r="J17" s="132">
        <f t="shared" si="1"/>
        <v>6</v>
      </c>
    </row>
    <row r="18" spans="1:10">
      <c r="A18" s="132">
        <f t="shared" si="0"/>
        <v>7</v>
      </c>
      <c r="B18" s="128" t="s">
        <v>273</v>
      </c>
      <c r="G18" s="569">
        <f>SUM(G13:G17)</f>
        <v>4561545.4328100001</v>
      </c>
      <c r="H18" s="203"/>
      <c r="I18" s="227" t="s">
        <v>584</v>
      </c>
      <c r="J18" s="132">
        <f t="shared" si="1"/>
        <v>7</v>
      </c>
    </row>
    <row r="19" spans="1:10">
      <c r="A19" s="132">
        <f t="shared" si="0"/>
        <v>8</v>
      </c>
      <c r="I19" s="227"/>
      <c r="J19" s="132">
        <f t="shared" si="1"/>
        <v>8</v>
      </c>
    </row>
    <row r="20" spans="1:10">
      <c r="A20" s="132">
        <f t="shared" si="0"/>
        <v>9</v>
      </c>
      <c r="B20" s="221" t="s">
        <v>274</v>
      </c>
      <c r="G20" s="123"/>
      <c r="H20" s="123"/>
      <c r="I20" s="227"/>
      <c r="J20" s="132">
        <f t="shared" si="1"/>
        <v>9</v>
      </c>
    </row>
    <row r="21" spans="1:10">
      <c r="A21" s="132">
        <f t="shared" si="0"/>
        <v>10</v>
      </c>
      <c r="B21" s="128" t="s">
        <v>275</v>
      </c>
      <c r="E21" s="132" t="s">
        <v>276</v>
      </c>
      <c r="F21" s="116"/>
      <c r="G21" s="208">
        <v>185808.92551000003</v>
      </c>
      <c r="H21" s="505"/>
      <c r="I21" s="238"/>
      <c r="J21" s="132">
        <f t="shared" si="1"/>
        <v>10</v>
      </c>
    </row>
    <row r="22" spans="1:10">
      <c r="A22" s="132">
        <f t="shared" si="0"/>
        <v>11</v>
      </c>
      <c r="B22" s="128" t="s">
        <v>277</v>
      </c>
      <c r="E22" s="132" t="s">
        <v>278</v>
      </c>
      <c r="F22" s="116"/>
      <c r="G22" s="211">
        <v>3445.5419300000008</v>
      </c>
      <c r="H22" s="505"/>
      <c r="I22" s="238"/>
      <c r="J22" s="132">
        <f t="shared" si="1"/>
        <v>11</v>
      </c>
    </row>
    <row r="23" spans="1:10">
      <c r="A23" s="132">
        <f t="shared" si="0"/>
        <v>12</v>
      </c>
      <c r="B23" s="128" t="s">
        <v>279</v>
      </c>
      <c r="E23" s="132" t="s">
        <v>280</v>
      </c>
      <c r="F23" s="116"/>
      <c r="G23" s="211">
        <v>3334.7596600000006</v>
      </c>
      <c r="H23" s="505"/>
      <c r="I23" s="238"/>
      <c r="J23" s="132">
        <f t="shared" si="1"/>
        <v>12</v>
      </c>
    </row>
    <row r="24" spans="1:10">
      <c r="A24" s="132">
        <f t="shared" si="0"/>
        <v>13</v>
      </c>
      <c r="B24" s="128" t="s">
        <v>281</v>
      </c>
      <c r="E24" s="132" t="s">
        <v>282</v>
      </c>
      <c r="F24" s="116"/>
      <c r="G24" s="211">
        <v>0</v>
      </c>
      <c r="H24" s="505"/>
      <c r="I24" s="238"/>
      <c r="J24" s="132">
        <f t="shared" si="1"/>
        <v>13</v>
      </c>
    </row>
    <row r="25" spans="1:10">
      <c r="A25" s="132">
        <f t="shared" si="0"/>
        <v>14</v>
      </c>
      <c r="B25" s="128" t="s">
        <v>283</v>
      </c>
      <c r="E25" s="132" t="s">
        <v>284</v>
      </c>
      <c r="F25" s="116"/>
      <c r="G25" s="211">
        <v>0</v>
      </c>
      <c r="H25" s="505"/>
      <c r="I25" s="238"/>
      <c r="J25" s="132">
        <f t="shared" si="1"/>
        <v>14</v>
      </c>
    </row>
    <row r="26" spans="1:10">
      <c r="A26" s="132">
        <f t="shared" si="0"/>
        <v>15</v>
      </c>
      <c r="B26" s="128" t="s">
        <v>285</v>
      </c>
      <c r="G26" s="585">
        <f>SUM(G21:G25)</f>
        <v>192589.22710000005</v>
      </c>
      <c r="H26" s="212"/>
      <c r="I26" s="227" t="s">
        <v>585</v>
      </c>
      <c r="J26" s="132">
        <f t="shared" si="1"/>
        <v>15</v>
      </c>
    </row>
    <row r="27" spans="1:10">
      <c r="A27" s="132">
        <f t="shared" si="0"/>
        <v>16</v>
      </c>
      <c r="I27" s="227"/>
      <c r="J27" s="132">
        <f t="shared" si="1"/>
        <v>16</v>
      </c>
    </row>
    <row r="28" spans="1:10" ht="16" thickBot="1">
      <c r="A28" s="132">
        <f t="shared" si="0"/>
        <v>17</v>
      </c>
      <c r="B28" s="221" t="s">
        <v>286</v>
      </c>
      <c r="G28" s="586">
        <f>G26/G18</f>
        <v>4.2220170759400148E-2</v>
      </c>
      <c r="H28" s="239"/>
      <c r="I28" s="227" t="s">
        <v>586</v>
      </c>
      <c r="J28" s="132">
        <f t="shared" si="1"/>
        <v>17</v>
      </c>
    </row>
    <row r="29" spans="1:10" ht="16" thickTop="1">
      <c r="A29" s="132">
        <f t="shared" si="0"/>
        <v>18</v>
      </c>
      <c r="I29" s="227"/>
      <c r="J29" s="132">
        <f t="shared" si="1"/>
        <v>18</v>
      </c>
    </row>
    <row r="30" spans="1:10">
      <c r="A30" s="132">
        <f t="shared" si="0"/>
        <v>19</v>
      </c>
      <c r="B30" s="221" t="s">
        <v>287</v>
      </c>
      <c r="I30" s="227"/>
      <c r="J30" s="132">
        <f t="shared" si="1"/>
        <v>19</v>
      </c>
    </row>
    <row r="31" spans="1:10">
      <c r="A31" s="132">
        <f t="shared" si="0"/>
        <v>20</v>
      </c>
      <c r="B31" s="128" t="s">
        <v>288</v>
      </c>
      <c r="E31" s="132" t="s">
        <v>289</v>
      </c>
      <c r="F31" s="116"/>
      <c r="G31" s="208">
        <v>0</v>
      </c>
      <c r="H31" s="505"/>
      <c r="I31" s="238"/>
      <c r="J31" s="132">
        <f t="shared" si="1"/>
        <v>20</v>
      </c>
    </row>
    <row r="32" spans="1:10">
      <c r="A32" s="132">
        <f t="shared" si="0"/>
        <v>21</v>
      </c>
      <c r="B32" s="128" t="s">
        <v>290</v>
      </c>
      <c r="E32" s="132" t="s">
        <v>291</v>
      </c>
      <c r="F32" s="116"/>
      <c r="G32" s="587">
        <v>0</v>
      </c>
      <c r="H32" s="505"/>
      <c r="I32" s="238"/>
      <c r="J32" s="132">
        <f t="shared" si="1"/>
        <v>21</v>
      </c>
    </row>
    <row r="33" spans="1:12" ht="16" thickBot="1">
      <c r="A33" s="132">
        <f t="shared" si="0"/>
        <v>22</v>
      </c>
      <c r="B33" s="128" t="s">
        <v>292</v>
      </c>
      <c r="G33" s="586">
        <f>IFERROR((G32/G31),0)</f>
        <v>0</v>
      </c>
      <c r="H33" s="239"/>
      <c r="I33" s="227" t="s">
        <v>587</v>
      </c>
      <c r="J33" s="132">
        <f t="shared" si="1"/>
        <v>22</v>
      </c>
    </row>
    <row r="34" spans="1:12" ht="16" thickTop="1">
      <c r="A34" s="132">
        <f t="shared" si="0"/>
        <v>23</v>
      </c>
      <c r="I34" s="227"/>
      <c r="J34" s="132">
        <f t="shared" si="1"/>
        <v>23</v>
      </c>
    </row>
    <row r="35" spans="1:12">
      <c r="A35" s="132">
        <f t="shared" si="0"/>
        <v>24</v>
      </c>
      <c r="B35" s="221" t="s">
        <v>293</v>
      </c>
      <c r="I35" s="227"/>
      <c r="J35" s="132">
        <f t="shared" si="1"/>
        <v>24</v>
      </c>
    </row>
    <row r="36" spans="1:12">
      <c r="A36" s="132">
        <f t="shared" si="0"/>
        <v>25</v>
      </c>
      <c r="B36" s="128" t="s">
        <v>294</v>
      </c>
      <c r="E36" s="132" t="s">
        <v>295</v>
      </c>
      <c r="F36" s="116"/>
      <c r="G36" s="208">
        <v>5596415.2139900001</v>
      </c>
      <c r="H36" s="505"/>
      <c r="I36" s="238"/>
      <c r="J36" s="132">
        <f t="shared" si="1"/>
        <v>25</v>
      </c>
      <c r="K36" s="202"/>
      <c r="L36" s="481"/>
    </row>
    <row r="37" spans="1:12">
      <c r="A37" s="132">
        <f t="shared" si="0"/>
        <v>26</v>
      </c>
      <c r="B37" s="128" t="s">
        <v>296</v>
      </c>
      <c r="E37" s="132" t="s">
        <v>289</v>
      </c>
      <c r="G37" s="240">
        <f>-G31</f>
        <v>0</v>
      </c>
      <c r="H37" s="240"/>
      <c r="I37" s="227" t="s">
        <v>588</v>
      </c>
      <c r="J37" s="132">
        <f t="shared" si="1"/>
        <v>26</v>
      </c>
    </row>
    <row r="38" spans="1:12">
      <c r="A38" s="132">
        <f t="shared" si="0"/>
        <v>27</v>
      </c>
      <c r="B38" s="128" t="s">
        <v>297</v>
      </c>
      <c r="E38" s="132" t="s">
        <v>298</v>
      </c>
      <c r="G38" s="211">
        <v>0</v>
      </c>
      <c r="H38" s="505"/>
      <c r="I38" s="238"/>
      <c r="J38" s="132">
        <f t="shared" si="1"/>
        <v>27</v>
      </c>
    </row>
    <row r="39" spans="1:12">
      <c r="A39" s="132">
        <f t="shared" si="0"/>
        <v>28</v>
      </c>
      <c r="B39" s="128" t="s">
        <v>299</v>
      </c>
      <c r="E39" s="132" t="s">
        <v>300</v>
      </c>
      <c r="G39" s="211">
        <v>8217.2675099999997</v>
      </c>
      <c r="H39" s="505"/>
      <c r="I39" s="238"/>
      <c r="J39" s="132">
        <f t="shared" si="1"/>
        <v>28</v>
      </c>
    </row>
    <row r="40" spans="1:12" ht="16" thickBot="1">
      <c r="A40" s="132">
        <f t="shared" si="0"/>
        <v>29</v>
      </c>
      <c r="B40" s="128" t="s">
        <v>301</v>
      </c>
      <c r="G40" s="588">
        <f>SUM(G36:G39)</f>
        <v>5604632.4814999998</v>
      </c>
      <c r="H40" s="241"/>
      <c r="I40" s="227" t="s">
        <v>589</v>
      </c>
      <c r="J40" s="132">
        <f t="shared" si="1"/>
        <v>29</v>
      </c>
    </row>
    <row r="41" spans="1:12" ht="16.5" thickTop="1" thickBot="1">
      <c r="A41" s="497">
        <f t="shared" si="0"/>
        <v>30</v>
      </c>
      <c r="B41" s="498"/>
      <c r="C41" s="498"/>
      <c r="D41" s="498"/>
      <c r="E41" s="498"/>
      <c r="F41" s="498"/>
      <c r="G41" s="498"/>
      <c r="H41" s="498"/>
      <c r="I41" s="589"/>
      <c r="J41" s="497">
        <f t="shared" si="1"/>
        <v>30</v>
      </c>
    </row>
    <row r="42" spans="1:12">
      <c r="A42" s="132">
        <f>A41+1</f>
        <v>31</v>
      </c>
      <c r="I42" s="227"/>
      <c r="J42" s="132">
        <f>J41+1</f>
        <v>31</v>
      </c>
    </row>
    <row r="43" spans="1:12" ht="18.5" thickBot="1">
      <c r="A43" s="132">
        <f>A42+1</f>
        <v>32</v>
      </c>
      <c r="B43" s="221" t="s">
        <v>302</v>
      </c>
      <c r="G43" s="590">
        <v>0.10050000000000001</v>
      </c>
      <c r="H43" s="505"/>
      <c r="I43" s="227" t="s">
        <v>303</v>
      </c>
      <c r="J43" s="132">
        <f>J42+1</f>
        <v>32</v>
      </c>
    </row>
    <row r="44" spans="1:12" ht="16" thickTop="1">
      <c r="A44" s="132">
        <f t="shared" si="0"/>
        <v>33</v>
      </c>
      <c r="C44" s="214" t="s">
        <v>7</v>
      </c>
      <c r="D44" s="214" t="s">
        <v>8</v>
      </c>
      <c r="E44" s="214" t="s">
        <v>9</v>
      </c>
      <c r="F44" s="214"/>
      <c r="G44" s="214" t="s">
        <v>304</v>
      </c>
      <c r="H44" s="214"/>
      <c r="I44" s="227"/>
      <c r="J44" s="132">
        <f t="shared" si="1"/>
        <v>33</v>
      </c>
    </row>
    <row r="45" spans="1:12">
      <c r="A45" s="132">
        <f t="shared" si="0"/>
        <v>34</v>
      </c>
      <c r="D45" s="132" t="s">
        <v>305</v>
      </c>
      <c r="E45" s="132" t="s">
        <v>306</v>
      </c>
      <c r="F45" s="132"/>
      <c r="G45" s="132" t="s">
        <v>307</v>
      </c>
      <c r="H45" s="132"/>
      <c r="I45" s="227"/>
      <c r="J45" s="132">
        <f t="shared" si="1"/>
        <v>34</v>
      </c>
    </row>
    <row r="46" spans="1:12" ht="18">
      <c r="A46" s="132">
        <f t="shared" si="0"/>
        <v>35</v>
      </c>
      <c r="B46" s="221" t="s">
        <v>308</v>
      </c>
      <c r="C46" s="561" t="s">
        <v>241</v>
      </c>
      <c r="D46" s="561" t="s">
        <v>309</v>
      </c>
      <c r="E46" s="561" t="s">
        <v>310</v>
      </c>
      <c r="F46" s="561"/>
      <c r="G46" s="561" t="s">
        <v>311</v>
      </c>
      <c r="H46" s="132"/>
      <c r="I46" s="227"/>
      <c r="J46" s="132">
        <f t="shared" si="1"/>
        <v>35</v>
      </c>
    </row>
    <row r="47" spans="1:12">
      <c r="A47" s="132">
        <f t="shared" si="0"/>
        <v>36</v>
      </c>
      <c r="I47" s="227"/>
      <c r="J47" s="132">
        <f t="shared" si="1"/>
        <v>36</v>
      </c>
    </row>
    <row r="48" spans="1:12">
      <c r="A48" s="132">
        <f t="shared" si="0"/>
        <v>37</v>
      </c>
      <c r="B48" s="128" t="s">
        <v>312</v>
      </c>
      <c r="C48" s="232">
        <f>G18</f>
        <v>4561545.4328100001</v>
      </c>
      <c r="D48" s="242">
        <f>C48/C$51</f>
        <v>0.44869817066541096</v>
      </c>
      <c r="E48" s="243">
        <f>G28</f>
        <v>4.2220170759400148E-2</v>
      </c>
      <c r="G48" s="244">
        <f>D48*E48</f>
        <v>1.8944113384924122E-2</v>
      </c>
      <c r="H48" s="244"/>
      <c r="I48" s="227" t="s">
        <v>590</v>
      </c>
      <c r="J48" s="132">
        <f t="shared" si="1"/>
        <v>37</v>
      </c>
    </row>
    <row r="49" spans="1:10">
      <c r="A49" s="132">
        <f t="shared" si="0"/>
        <v>38</v>
      </c>
      <c r="B49" s="128" t="s">
        <v>313</v>
      </c>
      <c r="C49" s="245">
        <f>G31</f>
        <v>0</v>
      </c>
      <c r="D49" s="242">
        <f>C49/C$51</f>
        <v>0</v>
      </c>
      <c r="E49" s="243">
        <f>G33</f>
        <v>0</v>
      </c>
      <c r="G49" s="244">
        <f>D49*E49</f>
        <v>0</v>
      </c>
      <c r="H49" s="244"/>
      <c r="I49" s="227" t="s">
        <v>591</v>
      </c>
      <c r="J49" s="132">
        <f t="shared" si="1"/>
        <v>38</v>
      </c>
    </row>
    <row r="50" spans="1:10">
      <c r="A50" s="132">
        <f t="shared" si="0"/>
        <v>39</v>
      </c>
      <c r="B50" s="128" t="s">
        <v>314</v>
      </c>
      <c r="C50" s="245">
        <f>G40</f>
        <v>5604632.4814999998</v>
      </c>
      <c r="D50" s="591">
        <f>C50/C$51</f>
        <v>0.55130182933458893</v>
      </c>
      <c r="E50" s="246">
        <f>G43</f>
        <v>0.10050000000000001</v>
      </c>
      <c r="G50" s="592">
        <f>D50*E50</f>
        <v>5.5405833848126189E-2</v>
      </c>
      <c r="H50" s="239"/>
      <c r="I50" s="227" t="s">
        <v>592</v>
      </c>
      <c r="J50" s="132">
        <f t="shared" si="1"/>
        <v>39</v>
      </c>
    </row>
    <row r="51" spans="1:10" ht="16" thickBot="1">
      <c r="A51" s="132">
        <f t="shared" si="0"/>
        <v>40</v>
      </c>
      <c r="B51" s="128" t="s">
        <v>315</v>
      </c>
      <c r="C51" s="593">
        <f>SUM(C48:C50)</f>
        <v>10166177.914310001</v>
      </c>
      <c r="D51" s="594">
        <f>SUM(D48:D50)</f>
        <v>0.99999999999999989</v>
      </c>
      <c r="G51" s="586">
        <f>SUM(G48:G50)</f>
        <v>7.4349947233050315E-2</v>
      </c>
      <c r="H51" s="239"/>
      <c r="I51" s="227" t="s">
        <v>593</v>
      </c>
      <c r="J51" s="132">
        <f t="shared" si="1"/>
        <v>40</v>
      </c>
    </row>
    <row r="52" spans="1:10" ht="16" thickTop="1">
      <c r="A52" s="132">
        <f t="shared" si="0"/>
        <v>41</v>
      </c>
      <c r="I52" s="227"/>
      <c r="J52" s="132">
        <f t="shared" si="1"/>
        <v>41</v>
      </c>
    </row>
    <row r="53" spans="1:10" ht="16" thickBot="1">
      <c r="A53" s="132">
        <f t="shared" si="0"/>
        <v>42</v>
      </c>
      <c r="B53" s="221" t="s">
        <v>316</v>
      </c>
      <c r="G53" s="586">
        <f>G49+G50</f>
        <v>5.5405833848126189E-2</v>
      </c>
      <c r="H53" s="239"/>
      <c r="I53" s="227" t="s">
        <v>594</v>
      </c>
      <c r="J53" s="132">
        <f t="shared" si="1"/>
        <v>42</v>
      </c>
    </row>
    <row r="54" spans="1:10" ht="16.5" thickTop="1" thickBot="1">
      <c r="A54" s="497">
        <f>A53+1</f>
        <v>43</v>
      </c>
      <c r="B54" s="498"/>
      <c r="C54" s="498"/>
      <c r="D54" s="498"/>
      <c r="E54" s="498"/>
      <c r="F54" s="498"/>
      <c r="G54" s="498"/>
      <c r="H54" s="498"/>
      <c r="I54" s="589"/>
      <c r="J54" s="497">
        <f>J53+1</f>
        <v>43</v>
      </c>
    </row>
    <row r="55" spans="1:10">
      <c r="A55" s="132">
        <f>A54+1</f>
        <v>44</v>
      </c>
      <c r="I55" s="227"/>
      <c r="J55" s="132">
        <f>J54+1</f>
        <v>44</v>
      </c>
    </row>
    <row r="56" spans="1:10" ht="18.5" thickBot="1">
      <c r="A56" s="132">
        <f t="shared" ref="A56:A66" si="2">A55+1</f>
        <v>45</v>
      </c>
      <c r="B56" s="221" t="s">
        <v>317</v>
      </c>
      <c r="G56" s="590">
        <v>0</v>
      </c>
      <c r="H56" s="505"/>
      <c r="I56" s="236"/>
      <c r="J56" s="132">
        <f t="shared" ref="J56:J66" si="3">J55+1</f>
        <v>45</v>
      </c>
    </row>
    <row r="57" spans="1:10" ht="16" thickTop="1">
      <c r="A57" s="132">
        <f t="shared" si="2"/>
        <v>46</v>
      </c>
      <c r="C57" s="214" t="s">
        <v>7</v>
      </c>
      <c r="D57" s="214" t="s">
        <v>8</v>
      </c>
      <c r="E57" s="214" t="s">
        <v>9</v>
      </c>
      <c r="F57" s="214"/>
      <c r="G57" s="214" t="s">
        <v>304</v>
      </c>
      <c r="H57" s="214"/>
      <c r="I57" s="227"/>
      <c r="J57" s="132">
        <f t="shared" si="3"/>
        <v>46</v>
      </c>
    </row>
    <row r="58" spans="1:10">
      <c r="A58" s="132">
        <f t="shared" si="2"/>
        <v>47</v>
      </c>
      <c r="D58" s="132" t="s">
        <v>305</v>
      </c>
      <c r="E58" s="132" t="s">
        <v>306</v>
      </c>
      <c r="F58" s="132"/>
      <c r="G58" s="132" t="s">
        <v>307</v>
      </c>
      <c r="H58" s="132"/>
      <c r="I58" s="227"/>
      <c r="J58" s="132">
        <f t="shared" si="3"/>
        <v>47</v>
      </c>
    </row>
    <row r="59" spans="1:10" ht="18">
      <c r="A59" s="132">
        <f t="shared" si="2"/>
        <v>48</v>
      </c>
      <c r="B59" s="221" t="s">
        <v>318</v>
      </c>
      <c r="C59" s="561" t="s">
        <v>241</v>
      </c>
      <c r="D59" s="561" t="s">
        <v>309</v>
      </c>
      <c r="E59" s="561" t="s">
        <v>310</v>
      </c>
      <c r="F59" s="561"/>
      <c r="G59" s="561" t="s">
        <v>311</v>
      </c>
      <c r="H59" s="132"/>
      <c r="I59" s="227"/>
      <c r="J59" s="132">
        <f t="shared" si="3"/>
        <v>48</v>
      </c>
    </row>
    <row r="60" spans="1:10">
      <c r="A60" s="132">
        <f t="shared" si="2"/>
        <v>49</v>
      </c>
      <c r="I60" s="227"/>
      <c r="J60" s="132">
        <f t="shared" si="3"/>
        <v>49</v>
      </c>
    </row>
    <row r="61" spans="1:10">
      <c r="A61" s="132">
        <f t="shared" si="2"/>
        <v>50</v>
      </c>
      <c r="B61" s="128" t="s">
        <v>312</v>
      </c>
      <c r="C61" s="232">
        <f>G18</f>
        <v>4561545.4328100001</v>
      </c>
      <c r="D61" s="242">
        <f>C61/C$51</f>
        <v>0.44869817066541096</v>
      </c>
      <c r="E61" s="243">
        <f>G28</f>
        <v>4.2220170759400148E-2</v>
      </c>
      <c r="G61" s="244">
        <f>D61*E61</f>
        <v>1.8944113384924122E-2</v>
      </c>
      <c r="H61" s="244"/>
      <c r="I61" s="227" t="s">
        <v>590</v>
      </c>
      <c r="J61" s="132">
        <f t="shared" si="3"/>
        <v>50</v>
      </c>
    </row>
    <row r="62" spans="1:10">
      <c r="A62" s="132">
        <f t="shared" si="2"/>
        <v>51</v>
      </c>
      <c r="B62" s="128" t="s">
        <v>313</v>
      </c>
      <c r="C62" s="245">
        <f>G31</f>
        <v>0</v>
      </c>
      <c r="D62" s="242">
        <f>C62/C$51</f>
        <v>0</v>
      </c>
      <c r="E62" s="243">
        <f>G33</f>
        <v>0</v>
      </c>
      <c r="G62" s="244">
        <f>D62*E62</f>
        <v>0</v>
      </c>
      <c r="H62" s="244"/>
      <c r="I62" s="227" t="s">
        <v>591</v>
      </c>
      <c r="J62" s="132">
        <f t="shared" si="3"/>
        <v>51</v>
      </c>
    </row>
    <row r="63" spans="1:10">
      <c r="A63" s="132">
        <f t="shared" si="2"/>
        <v>52</v>
      </c>
      <c r="B63" s="128" t="s">
        <v>314</v>
      </c>
      <c r="C63" s="245">
        <f>G40</f>
        <v>5604632.4814999998</v>
      </c>
      <c r="D63" s="591">
        <f>C63/C$51</f>
        <v>0.55130182933458893</v>
      </c>
      <c r="E63" s="246">
        <f>G56</f>
        <v>0</v>
      </c>
      <c r="G63" s="592">
        <f>D63*E63</f>
        <v>0</v>
      </c>
      <c r="H63" s="239"/>
      <c r="I63" s="227" t="s">
        <v>595</v>
      </c>
      <c r="J63" s="132">
        <f t="shared" si="3"/>
        <v>52</v>
      </c>
    </row>
    <row r="64" spans="1:10" ht="16" thickBot="1">
      <c r="A64" s="132">
        <f t="shared" si="2"/>
        <v>53</v>
      </c>
      <c r="B64" s="128" t="s">
        <v>315</v>
      </c>
      <c r="C64" s="593">
        <f>SUM(C61:C63)</f>
        <v>10166177.914310001</v>
      </c>
      <c r="D64" s="586">
        <f>SUM(D61:D63)</f>
        <v>0.99999999999999989</v>
      </c>
      <c r="G64" s="586">
        <f>SUM(G61:G63)</f>
        <v>1.8944113384924122E-2</v>
      </c>
      <c r="H64" s="239"/>
      <c r="I64" s="227" t="s">
        <v>596</v>
      </c>
      <c r="J64" s="132">
        <f t="shared" si="3"/>
        <v>53</v>
      </c>
    </row>
    <row r="65" spans="1:10" ht="16" thickTop="1">
      <c r="A65" s="132">
        <f t="shared" si="2"/>
        <v>54</v>
      </c>
      <c r="I65" s="227"/>
      <c r="J65" s="132">
        <f t="shared" si="3"/>
        <v>54</v>
      </c>
    </row>
    <row r="66" spans="1:10" ht="16" thickBot="1">
      <c r="A66" s="132">
        <f t="shared" si="2"/>
        <v>55</v>
      </c>
      <c r="B66" s="221" t="s">
        <v>319</v>
      </c>
      <c r="G66" s="586">
        <f>G62+G63</f>
        <v>0</v>
      </c>
      <c r="H66" s="239"/>
      <c r="I66" s="227" t="s">
        <v>597</v>
      </c>
      <c r="J66" s="132">
        <f t="shared" si="3"/>
        <v>55</v>
      </c>
    </row>
    <row r="67" spans="1:10" ht="16" thickTop="1">
      <c r="B67" s="221"/>
      <c r="G67" s="247"/>
      <c r="H67" s="247"/>
      <c r="I67" s="227"/>
      <c r="J67" s="132"/>
    </row>
    <row r="68" spans="1:10">
      <c r="B68" s="221"/>
      <c r="G68" s="246"/>
      <c r="H68" s="246"/>
      <c r="I68" s="227"/>
      <c r="J68" s="132"/>
    </row>
    <row r="69" spans="1:10" ht="18">
      <c r="A69" s="234">
        <v>1</v>
      </c>
      <c r="B69" s="1" t="s">
        <v>320</v>
      </c>
      <c r="G69" s="210"/>
      <c r="H69" s="210"/>
      <c r="J69" s="132" t="s">
        <v>6</v>
      </c>
    </row>
    <row r="70" spans="1:10" ht="18">
      <c r="A70" s="234">
        <v>2</v>
      </c>
      <c r="B70" s="1" t="str">
        <f>"The Incentive Return on Common Equity will be tracked and shown separately for each project. As a result, lines "&amp;A56&amp;" through "&amp;A66&amp;" will be repeated for each project."</f>
        <v>The Incentive Return on Common Equity will be tracked and shown separately for each project. As a result, lines 45 through 55 will be repeated for each project.</v>
      </c>
      <c r="G70" s="210"/>
      <c r="H70" s="210"/>
      <c r="J70" s="132"/>
    </row>
    <row r="71" spans="1:10" ht="18">
      <c r="A71" s="234">
        <v>3</v>
      </c>
      <c r="B71" s="1" t="s">
        <v>321</v>
      </c>
      <c r="G71" s="210"/>
      <c r="H71" s="210"/>
      <c r="J71" s="132"/>
    </row>
    <row r="72" spans="1:10" ht="18">
      <c r="A72" s="234"/>
      <c r="B72" s="1"/>
      <c r="G72" s="210"/>
      <c r="H72" s="210"/>
      <c r="J72" s="132"/>
    </row>
    <row r="73" spans="1:10" ht="18">
      <c r="A73" s="234"/>
      <c r="D73" s="132"/>
      <c r="G73" s="210"/>
      <c r="H73" s="210"/>
      <c r="J73" s="132"/>
    </row>
    <row r="74" spans="1:10">
      <c r="B74" s="1028" t="s">
        <v>259</v>
      </c>
      <c r="C74" s="1028"/>
      <c r="D74" s="1028"/>
      <c r="E74" s="1028"/>
      <c r="F74" s="1028"/>
      <c r="G74" s="1028"/>
      <c r="H74" s="1028"/>
      <c r="I74" s="1028"/>
      <c r="J74" s="132"/>
    </row>
    <row r="75" spans="1:10">
      <c r="B75" s="1028" t="s">
        <v>322</v>
      </c>
      <c r="C75" s="1028"/>
      <c r="D75" s="1028"/>
      <c r="E75" s="1028"/>
      <c r="F75" s="1028"/>
      <c r="G75" s="1028"/>
      <c r="H75" s="1028"/>
      <c r="I75" s="1028"/>
      <c r="J75" s="132"/>
    </row>
    <row r="76" spans="1:10">
      <c r="B76" s="1028" t="s">
        <v>261</v>
      </c>
      <c r="C76" s="1028"/>
      <c r="D76" s="1028"/>
      <c r="E76" s="1028"/>
      <c r="F76" s="1028"/>
      <c r="G76" s="1028"/>
      <c r="H76" s="1028"/>
      <c r="I76" s="1028"/>
      <c r="J76" s="132"/>
    </row>
    <row r="77" spans="1:10">
      <c r="B77" s="1029" t="str">
        <f>B6</f>
        <v>Base Period &amp; True-Up Period 12 - Months Ending December 31, 2017</v>
      </c>
      <c r="C77" s="1029"/>
      <c r="D77" s="1029"/>
      <c r="E77" s="1029"/>
      <c r="F77" s="1029"/>
      <c r="G77" s="1029"/>
      <c r="H77" s="1029"/>
      <c r="I77" s="1029"/>
      <c r="J77" s="132"/>
    </row>
    <row r="78" spans="1:10">
      <c r="B78" s="1030" t="s">
        <v>1</v>
      </c>
      <c r="C78" s="1031"/>
      <c r="D78" s="1031"/>
      <c r="E78" s="1031"/>
      <c r="F78" s="1031"/>
      <c r="G78" s="1031"/>
      <c r="H78" s="1031"/>
      <c r="I78" s="1031"/>
      <c r="J78" s="132"/>
    </row>
    <row r="79" spans="1:10">
      <c r="B79" s="132"/>
      <c r="C79" s="132"/>
      <c r="D79" s="132"/>
      <c r="E79" s="132"/>
      <c r="F79" s="132"/>
      <c r="G79" s="132"/>
      <c r="H79" s="132"/>
      <c r="I79" s="227"/>
      <c r="J79" s="132"/>
    </row>
    <row r="80" spans="1:10">
      <c r="A80" s="132" t="s">
        <v>2</v>
      </c>
      <c r="B80" s="505"/>
      <c r="C80" s="505"/>
      <c r="D80" s="505"/>
      <c r="E80" s="505"/>
      <c r="F80" s="505"/>
      <c r="G80" s="505"/>
      <c r="H80" s="505"/>
      <c r="I80" s="227"/>
      <c r="J80" s="132" t="s">
        <v>2</v>
      </c>
    </row>
    <row r="81" spans="1:13">
      <c r="A81" s="132" t="s">
        <v>3</v>
      </c>
      <c r="B81" s="132"/>
      <c r="C81" s="132"/>
      <c r="D81" s="132"/>
      <c r="E81" s="132"/>
      <c r="F81" s="132"/>
      <c r="G81" s="561" t="s">
        <v>33</v>
      </c>
      <c r="H81" s="505"/>
      <c r="I81" s="584" t="s">
        <v>5</v>
      </c>
      <c r="J81" s="132" t="s">
        <v>3</v>
      </c>
    </row>
    <row r="82" spans="1:13">
      <c r="G82" s="132"/>
      <c r="H82" s="132"/>
      <c r="I82" s="227"/>
      <c r="J82" s="132"/>
    </row>
    <row r="83" spans="1:13" ht="17.5">
      <c r="A83" s="132">
        <v>1</v>
      </c>
      <c r="B83" s="221" t="s">
        <v>323</v>
      </c>
      <c r="E83" s="505"/>
      <c r="F83" s="505"/>
      <c r="G83" s="209"/>
      <c r="H83" s="209"/>
      <c r="I83" s="227"/>
      <c r="J83" s="132">
        <v>1</v>
      </c>
    </row>
    <row r="84" spans="1:13">
      <c r="A84" s="132">
        <f>A83+1</f>
        <v>2</v>
      </c>
      <c r="B84" s="248"/>
      <c r="E84" s="505"/>
      <c r="F84" s="505"/>
      <c r="G84" s="209"/>
      <c r="H84" s="209"/>
      <c r="I84" s="227"/>
      <c r="J84" s="132">
        <f>J83+1</f>
        <v>2</v>
      </c>
    </row>
    <row r="85" spans="1:13">
      <c r="A85" s="132">
        <f>A84+1</f>
        <v>3</v>
      </c>
      <c r="B85" s="221" t="s">
        <v>324</v>
      </c>
      <c r="E85" s="505"/>
      <c r="F85" s="505"/>
      <c r="G85" s="209"/>
      <c r="H85" s="209"/>
      <c r="I85" s="227"/>
      <c r="J85" s="132">
        <f>J84+1</f>
        <v>3</v>
      </c>
    </row>
    <row r="86" spans="1:13">
      <c r="A86" s="132">
        <f>A85+1</f>
        <v>4</v>
      </c>
      <c r="B86" s="505"/>
      <c r="C86" s="505"/>
      <c r="D86" s="505"/>
      <c r="E86" s="505"/>
      <c r="F86" s="505"/>
      <c r="G86" s="209"/>
      <c r="H86" s="209"/>
      <c r="I86" s="227"/>
      <c r="J86" s="132">
        <f>J85+1</f>
        <v>4</v>
      </c>
    </row>
    <row r="87" spans="1:13">
      <c r="A87" s="132">
        <f t="shared" ref="A87:A113" si="4">A86+1</f>
        <v>5</v>
      </c>
      <c r="B87" s="216" t="s">
        <v>325</v>
      </c>
      <c r="C87" s="505"/>
      <c r="D87" s="505"/>
      <c r="E87" s="505"/>
      <c r="F87" s="505"/>
      <c r="G87" s="209"/>
      <c r="H87" s="209"/>
      <c r="I87" s="249"/>
      <c r="J87" s="132">
        <f t="shared" ref="J87:J113" si="5">J86+1</f>
        <v>5</v>
      </c>
    </row>
    <row r="88" spans="1:13">
      <c r="A88" s="132">
        <f t="shared" si="4"/>
        <v>6</v>
      </c>
      <c r="B88" s="128" t="s">
        <v>326</v>
      </c>
      <c r="D88" s="505"/>
      <c r="E88" s="505"/>
      <c r="F88" s="505"/>
      <c r="G88" s="250">
        <f>G53</f>
        <v>5.5405833848126189E-2</v>
      </c>
      <c r="H88" s="505"/>
      <c r="I88" s="227" t="s">
        <v>598</v>
      </c>
      <c r="J88" s="132">
        <f t="shared" si="5"/>
        <v>6</v>
      </c>
      <c r="L88" s="132"/>
    </row>
    <row r="89" spans="1:13">
      <c r="A89" s="132">
        <f t="shared" si="4"/>
        <v>7</v>
      </c>
      <c r="B89" s="128" t="s">
        <v>327</v>
      </c>
      <c r="D89" s="505"/>
      <c r="E89" s="505"/>
      <c r="F89" s="505"/>
      <c r="G89" s="251">
        <v>264.76299999999998</v>
      </c>
      <c r="H89" s="505"/>
      <c r="I89" s="227" t="s">
        <v>599</v>
      </c>
      <c r="J89" s="132">
        <f t="shared" si="5"/>
        <v>7</v>
      </c>
      <c r="L89" s="132"/>
    </row>
    <row r="90" spans="1:13" ht="18">
      <c r="A90" s="132">
        <f t="shared" si="4"/>
        <v>8</v>
      </c>
      <c r="B90" s="128" t="s">
        <v>328</v>
      </c>
      <c r="D90" s="505"/>
      <c r="E90" s="505"/>
      <c r="F90" s="505"/>
      <c r="G90" s="252">
        <v>5524.3721700000006</v>
      </c>
      <c r="H90" s="505"/>
      <c r="I90" s="236" t="s">
        <v>600</v>
      </c>
      <c r="J90" s="132">
        <f t="shared" si="5"/>
        <v>8</v>
      </c>
      <c r="L90" s="505"/>
    </row>
    <row r="91" spans="1:13">
      <c r="A91" s="132">
        <f t="shared" si="4"/>
        <v>9</v>
      </c>
      <c r="B91" s="128" t="s">
        <v>329</v>
      </c>
      <c r="D91" s="505"/>
      <c r="E91" s="253"/>
      <c r="F91" s="505"/>
      <c r="G91" s="805">
        <v>3771049.4535329193</v>
      </c>
      <c r="H91" s="671" t="s">
        <v>460</v>
      </c>
      <c r="I91" s="236" t="s">
        <v>729</v>
      </c>
      <c r="J91" s="132">
        <f t="shared" si="5"/>
        <v>9</v>
      </c>
    </row>
    <row r="92" spans="1:13">
      <c r="A92" s="132">
        <f t="shared" si="4"/>
        <v>10</v>
      </c>
      <c r="B92" s="128" t="s">
        <v>330</v>
      </c>
      <c r="D92" s="254"/>
      <c r="E92" s="505"/>
      <c r="F92" s="505"/>
      <c r="G92" s="595">
        <v>0.21</v>
      </c>
      <c r="H92" s="505"/>
      <c r="I92" s="227" t="s">
        <v>331</v>
      </c>
      <c r="J92" s="132">
        <f t="shared" si="5"/>
        <v>10</v>
      </c>
      <c r="M92" s="255"/>
    </row>
    <row r="93" spans="1:13">
      <c r="A93" s="132">
        <f t="shared" si="4"/>
        <v>11</v>
      </c>
      <c r="G93" s="132"/>
      <c r="H93" s="132"/>
      <c r="J93" s="132">
        <f t="shared" si="5"/>
        <v>11</v>
      </c>
    </row>
    <row r="94" spans="1:13">
      <c r="A94" s="132">
        <f t="shared" si="4"/>
        <v>12</v>
      </c>
      <c r="B94" s="128" t="s">
        <v>332</v>
      </c>
      <c r="D94" s="505"/>
      <c r="E94" s="505"/>
      <c r="F94" s="505"/>
      <c r="G94" s="908">
        <f>(((G88)+(G90/G91))*G92-(G89/G91))/(1-G92)</f>
        <v>1.5028675634735568E-2</v>
      </c>
      <c r="H94" s="671" t="s">
        <v>460</v>
      </c>
      <c r="I94" s="227" t="s">
        <v>333</v>
      </c>
      <c r="J94" s="132">
        <f t="shared" si="5"/>
        <v>12</v>
      </c>
      <c r="M94" s="257"/>
    </row>
    <row r="95" spans="1:13">
      <c r="A95" s="132">
        <f t="shared" si="4"/>
        <v>13</v>
      </c>
      <c r="B95" s="258" t="s">
        <v>334</v>
      </c>
      <c r="G95" s="132"/>
      <c r="H95" s="132"/>
      <c r="J95" s="132">
        <f t="shared" si="5"/>
        <v>13</v>
      </c>
    </row>
    <row r="96" spans="1:13">
      <c r="A96" s="132">
        <f t="shared" si="4"/>
        <v>14</v>
      </c>
      <c r="G96" s="132"/>
      <c r="H96" s="132"/>
      <c r="J96" s="132">
        <f t="shared" si="5"/>
        <v>14</v>
      </c>
    </row>
    <row r="97" spans="1:12">
      <c r="A97" s="132">
        <f t="shared" si="4"/>
        <v>15</v>
      </c>
      <c r="B97" s="221" t="s">
        <v>335</v>
      </c>
      <c r="C97" s="505"/>
      <c r="D97" s="505"/>
      <c r="E97" s="505"/>
      <c r="F97" s="505"/>
      <c r="G97" s="259"/>
      <c r="H97" s="259"/>
      <c r="I97" s="260"/>
      <c r="J97" s="132">
        <f t="shared" si="5"/>
        <v>15</v>
      </c>
      <c r="L97" s="261"/>
    </row>
    <row r="98" spans="1:12">
      <c r="A98" s="132">
        <f t="shared" si="4"/>
        <v>16</v>
      </c>
      <c r="B98" s="228"/>
      <c r="C98" s="505"/>
      <c r="D98" s="505"/>
      <c r="E98" s="505"/>
      <c r="F98" s="505"/>
      <c r="G98" s="259"/>
      <c r="H98" s="259"/>
      <c r="I98" s="262"/>
      <c r="J98" s="132">
        <f t="shared" si="5"/>
        <v>16</v>
      </c>
      <c r="L98" s="505"/>
    </row>
    <row r="99" spans="1:12">
      <c r="A99" s="132">
        <f t="shared" si="4"/>
        <v>17</v>
      </c>
      <c r="B99" s="216" t="s">
        <v>325</v>
      </c>
      <c r="C99" s="505"/>
      <c r="D99" s="505"/>
      <c r="E99" s="505"/>
      <c r="F99" s="505"/>
      <c r="G99" s="259"/>
      <c r="H99" s="259"/>
      <c r="I99" s="262"/>
      <c r="J99" s="132">
        <f t="shared" si="5"/>
        <v>17</v>
      </c>
      <c r="L99" s="505"/>
    </row>
    <row r="100" spans="1:12">
      <c r="A100" s="132">
        <f t="shared" si="4"/>
        <v>18</v>
      </c>
      <c r="B100" s="128" t="s">
        <v>326</v>
      </c>
      <c r="D100" s="505"/>
      <c r="E100" s="505"/>
      <c r="F100" s="505"/>
      <c r="G100" s="242">
        <f>G88</f>
        <v>5.5405833848126189E-2</v>
      </c>
      <c r="H100" s="242"/>
      <c r="I100" s="227" t="s">
        <v>509</v>
      </c>
      <c r="J100" s="132">
        <f t="shared" si="5"/>
        <v>18</v>
      </c>
      <c r="L100" s="132"/>
    </row>
    <row r="101" spans="1:12">
      <c r="A101" s="132">
        <f t="shared" si="4"/>
        <v>19</v>
      </c>
      <c r="B101" s="128" t="s">
        <v>336</v>
      </c>
      <c r="D101" s="505"/>
      <c r="E101" s="505"/>
      <c r="F101" s="505"/>
      <c r="G101" s="183">
        <f>G90</f>
        <v>5524.3721700000006</v>
      </c>
      <c r="H101" s="183"/>
      <c r="I101" s="227" t="s">
        <v>601</v>
      </c>
      <c r="J101" s="132">
        <f t="shared" si="5"/>
        <v>19</v>
      </c>
      <c r="L101" s="132"/>
    </row>
    <row r="102" spans="1:12">
      <c r="A102" s="132">
        <f t="shared" si="4"/>
        <v>20</v>
      </c>
      <c r="B102" s="128" t="s">
        <v>337</v>
      </c>
      <c r="D102" s="505"/>
      <c r="E102" s="505"/>
      <c r="F102" s="505"/>
      <c r="G102" s="828">
        <f>G91</f>
        <v>3771049.4535329193</v>
      </c>
      <c r="H102" s="671" t="s">
        <v>460</v>
      </c>
      <c r="I102" s="227" t="s">
        <v>602</v>
      </c>
      <c r="J102" s="132">
        <f t="shared" si="5"/>
        <v>20</v>
      </c>
      <c r="L102" s="132"/>
    </row>
    <row r="103" spans="1:12">
      <c r="A103" s="132">
        <f t="shared" si="4"/>
        <v>21</v>
      </c>
      <c r="B103" s="128" t="s">
        <v>338</v>
      </c>
      <c r="D103" s="505"/>
      <c r="E103" s="505"/>
      <c r="F103" s="505"/>
      <c r="G103" s="909">
        <f>G94</f>
        <v>1.5028675634735568E-2</v>
      </c>
      <c r="H103" s="671" t="s">
        <v>460</v>
      </c>
      <c r="I103" s="227" t="s">
        <v>603</v>
      </c>
      <c r="J103" s="132">
        <f t="shared" si="5"/>
        <v>21</v>
      </c>
    </row>
    <row r="104" spans="1:12">
      <c r="A104" s="132">
        <f t="shared" si="4"/>
        <v>22</v>
      </c>
      <c r="B104" s="128" t="s">
        <v>339</v>
      </c>
      <c r="D104" s="505"/>
      <c r="E104" s="505"/>
      <c r="F104" s="505"/>
      <c r="G104" s="596" t="s">
        <v>340</v>
      </c>
      <c r="H104" s="505"/>
      <c r="I104" s="227" t="s">
        <v>341</v>
      </c>
      <c r="J104" s="132">
        <f t="shared" si="5"/>
        <v>22</v>
      </c>
    </row>
    <row r="105" spans="1:12">
      <c r="A105" s="132">
        <f t="shared" si="4"/>
        <v>23</v>
      </c>
      <c r="B105" s="131"/>
      <c r="D105" s="505"/>
      <c r="E105" s="505"/>
      <c r="F105" s="505"/>
      <c r="G105" s="264"/>
      <c r="H105" s="264"/>
      <c r="I105" s="262"/>
      <c r="J105" s="132">
        <f t="shared" si="5"/>
        <v>23</v>
      </c>
    </row>
    <row r="106" spans="1:12">
      <c r="A106" s="132">
        <f t="shared" si="4"/>
        <v>24</v>
      </c>
      <c r="B106" s="128" t="s">
        <v>342</v>
      </c>
      <c r="C106" s="132"/>
      <c r="D106" s="132"/>
      <c r="E106" s="505"/>
      <c r="F106" s="505"/>
      <c r="G106" s="910">
        <f>((G100)+(G101/G102)+G94)*G104/(1-G104)</f>
        <v>6.9722593152242414E-3</v>
      </c>
      <c r="H106" s="671" t="s">
        <v>460</v>
      </c>
      <c r="I106" s="227" t="s">
        <v>343</v>
      </c>
      <c r="J106" s="132">
        <f t="shared" si="5"/>
        <v>24</v>
      </c>
    </row>
    <row r="107" spans="1:12">
      <c r="A107" s="132">
        <f t="shared" si="4"/>
        <v>25</v>
      </c>
      <c r="B107" s="258" t="s">
        <v>344</v>
      </c>
      <c r="G107" s="132"/>
      <c r="H107" s="132"/>
      <c r="I107" s="227"/>
      <c r="J107" s="132">
        <f t="shared" si="5"/>
        <v>25</v>
      </c>
      <c r="L107" s="132"/>
    </row>
    <row r="108" spans="1:12">
      <c r="A108" s="132">
        <f t="shared" si="4"/>
        <v>26</v>
      </c>
      <c r="G108" s="132"/>
      <c r="H108" s="132"/>
      <c r="I108" s="227"/>
      <c r="J108" s="132">
        <f t="shared" si="5"/>
        <v>26</v>
      </c>
      <c r="L108" s="132"/>
    </row>
    <row r="109" spans="1:12">
      <c r="A109" s="132">
        <f t="shared" si="4"/>
        <v>27</v>
      </c>
      <c r="B109" s="221" t="s">
        <v>345</v>
      </c>
      <c r="G109" s="908">
        <f>G106+G94</f>
        <v>2.2000934949959809E-2</v>
      </c>
      <c r="H109" s="671" t="s">
        <v>460</v>
      </c>
      <c r="I109" s="227" t="s">
        <v>604</v>
      </c>
      <c r="J109" s="132">
        <f t="shared" si="5"/>
        <v>27</v>
      </c>
      <c r="L109" s="132"/>
    </row>
    <row r="110" spans="1:12">
      <c r="A110" s="132">
        <f t="shared" si="4"/>
        <v>28</v>
      </c>
      <c r="G110" s="132"/>
      <c r="H110" s="132"/>
      <c r="I110" s="227"/>
      <c r="J110" s="132">
        <f t="shared" si="5"/>
        <v>28</v>
      </c>
      <c r="L110" s="132"/>
    </row>
    <row r="111" spans="1:12">
      <c r="A111" s="132">
        <f t="shared" si="4"/>
        <v>29</v>
      </c>
      <c r="B111" s="221" t="s">
        <v>346</v>
      </c>
      <c r="G111" s="598">
        <f>G51</f>
        <v>7.4349947233050315E-2</v>
      </c>
      <c r="H111" s="505"/>
      <c r="I111" s="227" t="s">
        <v>605</v>
      </c>
      <c r="J111" s="132">
        <f t="shared" si="5"/>
        <v>29</v>
      </c>
      <c r="L111" s="132"/>
    </row>
    <row r="112" spans="1:12">
      <c r="A112" s="132">
        <f t="shared" si="4"/>
        <v>30</v>
      </c>
      <c r="G112" s="242"/>
      <c r="H112" s="242"/>
      <c r="I112" s="227"/>
      <c r="J112" s="132">
        <f t="shared" si="5"/>
        <v>30</v>
      </c>
      <c r="L112" s="132"/>
    </row>
    <row r="113" spans="1:13" ht="18" thickBot="1">
      <c r="A113" s="132">
        <f t="shared" si="4"/>
        <v>31</v>
      </c>
      <c r="B113" s="221" t="s">
        <v>347</v>
      </c>
      <c r="G113" s="907">
        <f>G109+G111</f>
        <v>9.635088218301012E-2</v>
      </c>
      <c r="H113" s="671" t="s">
        <v>460</v>
      </c>
      <c r="I113" s="227" t="s">
        <v>606</v>
      </c>
      <c r="J113" s="132">
        <f t="shared" si="5"/>
        <v>31</v>
      </c>
      <c r="L113" s="266"/>
      <c r="M113" s="257"/>
    </row>
    <row r="114" spans="1:13" ht="16" thickTop="1">
      <c r="B114" s="221"/>
      <c r="G114" s="267"/>
      <c r="H114" s="267"/>
      <c r="I114" s="227"/>
      <c r="J114" s="132"/>
      <c r="L114" s="266"/>
      <c r="M114" s="257"/>
    </row>
    <row r="115" spans="1:13">
      <c r="B115" s="221"/>
      <c r="G115" s="267"/>
      <c r="H115" s="267"/>
      <c r="I115" s="227"/>
      <c r="J115" s="132"/>
      <c r="L115" s="266"/>
      <c r="M115" s="257"/>
    </row>
    <row r="116" spans="1:13">
      <c r="A116" s="671" t="s">
        <v>460</v>
      </c>
      <c r="B116" s="111" t="s">
        <v>687</v>
      </c>
      <c r="G116" s="267"/>
      <c r="H116" s="267"/>
      <c r="I116" s="227"/>
      <c r="J116" s="132"/>
      <c r="L116" s="266"/>
      <c r="M116" s="257"/>
    </row>
    <row r="117" spans="1:13" ht="18.5">
      <c r="A117" s="213">
        <v>1</v>
      </c>
      <c r="B117" s="1" t="s">
        <v>348</v>
      </c>
      <c r="G117" s="267"/>
      <c r="H117" s="267"/>
      <c r="I117" s="227"/>
      <c r="J117" s="132"/>
      <c r="L117" s="266"/>
      <c r="M117" s="257"/>
    </row>
    <row r="118" spans="1:13" ht="18.5">
      <c r="A118" s="213"/>
      <c r="B118" s="1"/>
      <c r="G118" s="267"/>
      <c r="H118" s="267"/>
      <c r="I118" s="227"/>
      <c r="J118" s="132"/>
      <c r="L118" s="266"/>
      <c r="M118" s="257"/>
    </row>
    <row r="119" spans="1:13">
      <c r="A119" s="268"/>
      <c r="B119" s="131"/>
      <c r="C119" s="269"/>
      <c r="D119" s="269"/>
      <c r="E119" s="269"/>
      <c r="F119" s="269"/>
      <c r="G119" s="270"/>
      <c r="H119" s="270"/>
      <c r="I119" s="271"/>
      <c r="J119" s="132"/>
    </row>
    <row r="120" spans="1:13">
      <c r="B120" s="1028" t="s">
        <v>0</v>
      </c>
      <c r="C120" s="1028"/>
      <c r="D120" s="1028"/>
      <c r="E120" s="1028"/>
      <c r="F120" s="1028"/>
      <c r="G120" s="1028"/>
      <c r="H120" s="1028"/>
      <c r="I120" s="1028"/>
      <c r="J120" s="132"/>
    </row>
    <row r="121" spans="1:13">
      <c r="B121" s="1028" t="s">
        <v>322</v>
      </c>
      <c r="C121" s="1028"/>
      <c r="D121" s="1028"/>
      <c r="E121" s="1028"/>
      <c r="F121" s="1028"/>
      <c r="G121" s="1028"/>
      <c r="H121" s="1028"/>
      <c r="I121" s="1028"/>
      <c r="J121" s="132"/>
    </row>
    <row r="122" spans="1:13">
      <c r="B122" s="1028" t="s">
        <v>261</v>
      </c>
      <c r="C122" s="1028"/>
      <c r="D122" s="1028"/>
      <c r="E122" s="1028"/>
      <c r="F122" s="1028"/>
      <c r="G122" s="1028"/>
      <c r="H122" s="1028"/>
      <c r="I122" s="1028"/>
      <c r="J122" s="132"/>
    </row>
    <row r="123" spans="1:13">
      <c r="B123" s="1029" t="str">
        <f>B6</f>
        <v>Base Period &amp; True-Up Period 12 - Months Ending December 31, 2017</v>
      </c>
      <c r="C123" s="1029"/>
      <c r="D123" s="1029"/>
      <c r="E123" s="1029"/>
      <c r="F123" s="1029"/>
      <c r="G123" s="1029"/>
      <c r="H123" s="1029"/>
      <c r="I123" s="1029"/>
      <c r="J123" s="132"/>
    </row>
    <row r="124" spans="1:13">
      <c r="B124" s="1030" t="s">
        <v>1</v>
      </c>
      <c r="C124" s="1031"/>
      <c r="D124" s="1031"/>
      <c r="E124" s="1031"/>
      <c r="F124" s="1031"/>
      <c r="G124" s="1031"/>
      <c r="H124" s="1031"/>
      <c r="I124" s="1031"/>
      <c r="J124" s="132"/>
    </row>
    <row r="125" spans="1:13">
      <c r="B125" s="132"/>
      <c r="C125" s="132"/>
      <c r="D125" s="132"/>
      <c r="E125" s="132"/>
      <c r="F125" s="132"/>
      <c r="G125" s="505"/>
      <c r="H125" s="505"/>
      <c r="I125" s="227"/>
      <c r="J125" s="132"/>
    </row>
    <row r="126" spans="1:13">
      <c r="A126" s="132" t="s">
        <v>2</v>
      </c>
      <c r="B126" s="505"/>
      <c r="C126" s="505"/>
      <c r="D126" s="505"/>
      <c r="E126" s="505"/>
      <c r="F126" s="505"/>
      <c r="G126" s="505"/>
      <c r="H126" s="505"/>
      <c r="I126" s="227"/>
      <c r="J126" s="132" t="s">
        <v>2</v>
      </c>
    </row>
    <row r="127" spans="1:13">
      <c r="A127" s="132" t="s">
        <v>3</v>
      </c>
      <c r="B127" s="132"/>
      <c r="C127" s="132"/>
      <c r="D127" s="132"/>
      <c r="E127" s="132"/>
      <c r="F127" s="132"/>
      <c r="G127" s="561" t="s">
        <v>33</v>
      </c>
      <c r="H127" s="505"/>
      <c r="I127" s="584" t="s">
        <v>5</v>
      </c>
      <c r="J127" s="132" t="s">
        <v>3</v>
      </c>
    </row>
    <row r="128" spans="1:13">
      <c r="G128" s="132"/>
      <c r="H128" s="132"/>
      <c r="I128" s="227"/>
      <c r="J128" s="132"/>
    </row>
    <row r="129" spans="1:10" ht="18">
      <c r="A129" s="132">
        <v>1</v>
      </c>
      <c r="B129" s="221" t="s">
        <v>349</v>
      </c>
      <c r="E129" s="505"/>
      <c r="F129" s="505"/>
      <c r="G129" s="209"/>
      <c r="H129" s="209"/>
      <c r="I129" s="227"/>
      <c r="J129" s="132">
        <v>1</v>
      </c>
    </row>
    <row r="130" spans="1:10">
      <c r="A130" s="132">
        <f>A129+1</f>
        <v>2</v>
      </c>
      <c r="B130" s="248"/>
      <c r="E130" s="505"/>
      <c r="F130" s="505"/>
      <c r="G130" s="209"/>
      <c r="H130" s="209"/>
      <c r="I130" s="227"/>
      <c r="J130" s="132">
        <f>J129+1</f>
        <v>2</v>
      </c>
    </row>
    <row r="131" spans="1:10">
      <c r="A131" s="132">
        <f>A130+1</f>
        <v>3</v>
      </c>
      <c r="B131" s="221" t="s">
        <v>324</v>
      </c>
      <c r="E131" s="505"/>
      <c r="F131" s="505"/>
      <c r="G131" s="209"/>
      <c r="H131" s="209"/>
      <c r="I131" s="227"/>
      <c r="J131" s="132">
        <f>J130+1</f>
        <v>3</v>
      </c>
    </row>
    <row r="132" spans="1:10">
      <c r="A132" s="132">
        <f>A131+1</f>
        <v>4</v>
      </c>
      <c r="B132" s="505"/>
      <c r="C132" s="505"/>
      <c r="D132" s="505"/>
      <c r="E132" s="505"/>
      <c r="F132" s="505"/>
      <c r="G132" s="209"/>
      <c r="H132" s="209"/>
      <c r="I132" s="227"/>
      <c r="J132" s="132">
        <f>J131+1</f>
        <v>4</v>
      </c>
    </row>
    <row r="133" spans="1:10">
      <c r="A133" s="132">
        <f t="shared" ref="A133:A159" si="6">A132+1</f>
        <v>5</v>
      </c>
      <c r="B133" s="216" t="s">
        <v>325</v>
      </c>
      <c r="C133" s="505"/>
      <c r="D133" s="505"/>
      <c r="E133" s="505"/>
      <c r="F133" s="505"/>
      <c r="G133" s="209"/>
      <c r="H133" s="209"/>
      <c r="I133" s="249"/>
      <c r="J133" s="132">
        <f t="shared" ref="J133:J159" si="7">J132+1</f>
        <v>5</v>
      </c>
    </row>
    <row r="134" spans="1:10">
      <c r="A134" s="132">
        <f t="shared" si="6"/>
        <v>6</v>
      </c>
      <c r="B134" s="128" t="str">
        <f>B88</f>
        <v xml:space="preserve">     A = Sum of Preferred Stock and Return on Equity Component</v>
      </c>
      <c r="D134" s="505"/>
      <c r="E134" s="505"/>
      <c r="F134" s="505"/>
      <c r="G134" s="250">
        <f>G66</f>
        <v>0</v>
      </c>
      <c r="H134" s="505"/>
      <c r="I134" s="227" t="s">
        <v>607</v>
      </c>
      <c r="J134" s="132">
        <f t="shared" si="7"/>
        <v>6</v>
      </c>
    </row>
    <row r="135" spans="1:10">
      <c r="A135" s="132">
        <f t="shared" si="6"/>
        <v>7</v>
      </c>
      <c r="B135" s="128" t="str">
        <f>B89</f>
        <v xml:space="preserve">     B = Transmission Total Federal Tax Adjustments</v>
      </c>
      <c r="D135" s="505"/>
      <c r="E135" s="505"/>
      <c r="F135" s="505"/>
      <c r="G135" s="272">
        <v>0</v>
      </c>
      <c r="H135" s="505"/>
      <c r="I135" s="227" t="s">
        <v>350</v>
      </c>
      <c r="J135" s="132">
        <f t="shared" si="7"/>
        <v>7</v>
      </c>
    </row>
    <row r="136" spans="1:10" ht="18">
      <c r="A136" s="132">
        <f t="shared" si="6"/>
        <v>8</v>
      </c>
      <c r="B136" s="128" t="s">
        <v>328</v>
      </c>
      <c r="D136" s="505"/>
      <c r="E136" s="505"/>
      <c r="F136" s="505"/>
      <c r="G136" s="252">
        <v>0</v>
      </c>
      <c r="H136" s="505"/>
      <c r="I136" s="236"/>
      <c r="J136" s="132">
        <f t="shared" si="7"/>
        <v>8</v>
      </c>
    </row>
    <row r="137" spans="1:10">
      <c r="A137" s="132">
        <f t="shared" si="6"/>
        <v>9</v>
      </c>
      <c r="B137" s="128" t="s">
        <v>351</v>
      </c>
      <c r="D137" s="505"/>
      <c r="E137" s="505"/>
      <c r="F137" s="505"/>
      <c r="G137" s="251">
        <v>0</v>
      </c>
      <c r="H137" s="505"/>
      <c r="I137" s="227" t="s">
        <v>608</v>
      </c>
      <c r="J137" s="132">
        <f t="shared" si="7"/>
        <v>9</v>
      </c>
    </row>
    <row r="138" spans="1:10">
      <c r="A138" s="132">
        <f t="shared" si="6"/>
        <v>10</v>
      </c>
      <c r="B138" s="128" t="str">
        <f>B92</f>
        <v xml:space="preserve">     FT = Federal Income Tax Rate for Rate Effective Period</v>
      </c>
      <c r="D138" s="505"/>
      <c r="E138" s="505"/>
      <c r="F138" s="505"/>
      <c r="G138" s="600">
        <f>G92</f>
        <v>0.21</v>
      </c>
      <c r="H138" s="505"/>
      <c r="I138" s="227" t="s">
        <v>609</v>
      </c>
      <c r="J138" s="132">
        <f t="shared" si="7"/>
        <v>10</v>
      </c>
    </row>
    <row r="139" spans="1:10">
      <c r="A139" s="132">
        <f t="shared" si="6"/>
        <v>11</v>
      </c>
      <c r="G139" s="132"/>
      <c r="H139" s="132"/>
      <c r="J139" s="132">
        <f t="shared" si="7"/>
        <v>11</v>
      </c>
    </row>
    <row r="140" spans="1:10">
      <c r="A140" s="132">
        <f t="shared" si="6"/>
        <v>12</v>
      </c>
      <c r="B140" s="128" t="s">
        <v>352</v>
      </c>
      <c r="D140" s="505"/>
      <c r="E140" s="505"/>
      <c r="F140" s="505"/>
      <c r="G140" s="256">
        <f>IFERROR((((G134)+(G136/G137))*G138-(G135/G137))/(1-G138),0)</f>
        <v>0</v>
      </c>
      <c r="H140" s="256"/>
      <c r="I140" s="227" t="s">
        <v>353</v>
      </c>
      <c r="J140" s="132">
        <f t="shared" si="7"/>
        <v>12</v>
      </c>
    </row>
    <row r="141" spans="1:10">
      <c r="A141" s="132">
        <f t="shared" si="6"/>
        <v>13</v>
      </c>
      <c r="B141" s="258" t="s">
        <v>334</v>
      </c>
      <c r="D141" s="258"/>
      <c r="G141" s="273"/>
      <c r="H141" s="273"/>
      <c r="J141" s="132">
        <f t="shared" si="7"/>
        <v>13</v>
      </c>
    </row>
    <row r="142" spans="1:10">
      <c r="A142" s="132">
        <f t="shared" si="6"/>
        <v>14</v>
      </c>
      <c r="G142" s="132"/>
      <c r="H142" s="132"/>
      <c r="J142" s="132">
        <f t="shared" si="7"/>
        <v>14</v>
      </c>
    </row>
    <row r="143" spans="1:10">
      <c r="A143" s="132">
        <f t="shared" si="6"/>
        <v>15</v>
      </c>
      <c r="B143" s="221" t="s">
        <v>335</v>
      </c>
      <c r="C143" s="505"/>
      <c r="D143" s="505"/>
      <c r="E143" s="505"/>
      <c r="F143" s="505"/>
      <c r="G143" s="259"/>
      <c r="H143" s="259"/>
      <c r="I143" s="260"/>
      <c r="J143" s="132">
        <f t="shared" si="7"/>
        <v>15</v>
      </c>
    </row>
    <row r="144" spans="1:10">
      <c r="A144" s="132">
        <f t="shared" si="6"/>
        <v>16</v>
      </c>
      <c r="B144" s="228"/>
      <c r="C144" s="505"/>
      <c r="D144" s="505"/>
      <c r="E144" s="505"/>
      <c r="F144" s="505"/>
      <c r="G144" s="259"/>
      <c r="H144" s="259"/>
      <c r="I144" s="249"/>
      <c r="J144" s="132">
        <f t="shared" si="7"/>
        <v>16</v>
      </c>
    </row>
    <row r="145" spans="1:10">
      <c r="A145" s="132">
        <f t="shared" si="6"/>
        <v>17</v>
      </c>
      <c r="B145" s="216" t="s">
        <v>325</v>
      </c>
      <c r="C145" s="505"/>
      <c r="D145" s="505"/>
      <c r="E145" s="505"/>
      <c r="F145" s="505"/>
      <c r="G145" s="259"/>
      <c r="H145" s="259"/>
      <c r="I145" s="249"/>
      <c r="J145" s="132">
        <f t="shared" si="7"/>
        <v>17</v>
      </c>
    </row>
    <row r="146" spans="1:10">
      <c r="A146" s="132">
        <f t="shared" si="6"/>
        <v>18</v>
      </c>
      <c r="B146" s="128" t="str">
        <f>B100</f>
        <v xml:space="preserve">     A = Sum of Preferred Stock and Return on Equity Component</v>
      </c>
      <c r="D146" s="505"/>
      <c r="E146" s="505"/>
      <c r="F146" s="505"/>
      <c r="G146" s="242">
        <f>G134</f>
        <v>0</v>
      </c>
      <c r="H146" s="242"/>
      <c r="I146" s="227" t="s">
        <v>509</v>
      </c>
      <c r="J146" s="132">
        <f t="shared" si="7"/>
        <v>18</v>
      </c>
    </row>
    <row r="147" spans="1:10">
      <c r="A147" s="132">
        <f t="shared" si="6"/>
        <v>19</v>
      </c>
      <c r="B147" s="128" t="str">
        <f>B101</f>
        <v xml:space="preserve">     B = Equity AFUDC Component of Transmission Depreciation Expense</v>
      </c>
      <c r="D147" s="505"/>
      <c r="E147" s="505"/>
      <c r="F147" s="505"/>
      <c r="G147" s="183">
        <f>G136</f>
        <v>0</v>
      </c>
      <c r="H147" s="183"/>
      <c r="I147" s="227" t="s">
        <v>601</v>
      </c>
      <c r="J147" s="132">
        <f t="shared" si="7"/>
        <v>19</v>
      </c>
    </row>
    <row r="148" spans="1:10">
      <c r="A148" s="132">
        <f t="shared" si="6"/>
        <v>20</v>
      </c>
      <c r="B148" s="128" t="s">
        <v>354</v>
      </c>
      <c r="D148" s="505"/>
      <c r="E148" s="505"/>
      <c r="F148" s="505"/>
      <c r="G148" s="183">
        <f>G137</f>
        <v>0</v>
      </c>
      <c r="H148" s="183"/>
      <c r="I148" s="227" t="s">
        <v>602</v>
      </c>
      <c r="J148" s="132">
        <f t="shared" si="7"/>
        <v>20</v>
      </c>
    </row>
    <row r="149" spans="1:10">
      <c r="A149" s="132">
        <f t="shared" si="6"/>
        <v>21</v>
      </c>
      <c r="B149" s="128" t="str">
        <f>B103</f>
        <v xml:space="preserve">     FT = Federal Income Tax Expense</v>
      </c>
      <c r="D149" s="505"/>
      <c r="E149" s="505"/>
      <c r="F149" s="505"/>
      <c r="G149" s="263">
        <f>G140</f>
        <v>0</v>
      </c>
      <c r="H149" s="263"/>
      <c r="I149" s="227" t="s">
        <v>603</v>
      </c>
      <c r="J149" s="132">
        <f t="shared" si="7"/>
        <v>21</v>
      </c>
    </row>
    <row r="150" spans="1:10">
      <c r="A150" s="132">
        <f t="shared" si="6"/>
        <v>22</v>
      </c>
      <c r="B150" s="128" t="str">
        <f>B104</f>
        <v xml:space="preserve">     ST = State Income Tax Rate for Rate Effective Period</v>
      </c>
      <c r="D150" s="505"/>
      <c r="E150" s="505"/>
      <c r="F150" s="505"/>
      <c r="G150" s="601" t="str">
        <f>G104</f>
        <v>8.84%</v>
      </c>
      <c r="H150" s="505"/>
      <c r="I150" s="227" t="s">
        <v>610</v>
      </c>
      <c r="J150" s="132">
        <f t="shared" si="7"/>
        <v>22</v>
      </c>
    </row>
    <row r="151" spans="1:10">
      <c r="A151" s="132">
        <f t="shared" si="6"/>
        <v>23</v>
      </c>
      <c r="B151" s="131"/>
      <c r="D151" s="505"/>
      <c r="E151" s="505"/>
      <c r="F151" s="505"/>
      <c r="G151" s="264"/>
      <c r="H151" s="264"/>
      <c r="I151" s="262"/>
      <c r="J151" s="132">
        <f t="shared" si="7"/>
        <v>23</v>
      </c>
    </row>
    <row r="152" spans="1:10">
      <c r="A152" s="132">
        <f t="shared" si="6"/>
        <v>24</v>
      </c>
      <c r="B152" s="128" t="s">
        <v>342</v>
      </c>
      <c r="C152" s="132"/>
      <c r="D152" s="132"/>
      <c r="E152" s="505"/>
      <c r="F152" s="505"/>
      <c r="G152" s="597">
        <f>IFERROR(((G146)+(G147/G148)+G140)*G150/(1-G150),0)</f>
        <v>0</v>
      </c>
      <c r="H152" s="265"/>
      <c r="I152" s="227" t="s">
        <v>343</v>
      </c>
      <c r="J152" s="132">
        <f t="shared" si="7"/>
        <v>24</v>
      </c>
    </row>
    <row r="153" spans="1:10">
      <c r="A153" s="132">
        <f t="shared" si="6"/>
        <v>25</v>
      </c>
      <c r="B153" s="258" t="s">
        <v>344</v>
      </c>
      <c r="D153" s="258"/>
      <c r="G153" s="132"/>
      <c r="H153" s="132"/>
      <c r="I153" s="227"/>
      <c r="J153" s="132">
        <f t="shared" si="7"/>
        <v>25</v>
      </c>
    </row>
    <row r="154" spans="1:10">
      <c r="A154" s="132">
        <f t="shared" si="6"/>
        <v>26</v>
      </c>
      <c r="G154" s="132"/>
      <c r="H154" s="132"/>
      <c r="I154" s="227"/>
      <c r="J154" s="132">
        <f t="shared" si="7"/>
        <v>26</v>
      </c>
    </row>
    <row r="155" spans="1:10">
      <c r="A155" s="132">
        <f t="shared" si="6"/>
        <v>27</v>
      </c>
      <c r="B155" s="221" t="s">
        <v>345</v>
      </c>
      <c r="G155" s="256">
        <f>G152+G140</f>
        <v>0</v>
      </c>
      <c r="H155" s="256"/>
      <c r="I155" s="227" t="s">
        <v>604</v>
      </c>
      <c r="J155" s="132">
        <f t="shared" si="7"/>
        <v>27</v>
      </c>
    </row>
    <row r="156" spans="1:10">
      <c r="A156" s="132">
        <f t="shared" si="6"/>
        <v>28</v>
      </c>
      <c r="G156" s="132"/>
      <c r="H156" s="132"/>
      <c r="I156" s="227"/>
      <c r="J156" s="132">
        <f t="shared" si="7"/>
        <v>28</v>
      </c>
    </row>
    <row r="157" spans="1:10">
      <c r="A157" s="132">
        <f t="shared" si="6"/>
        <v>29</v>
      </c>
      <c r="B157" s="221" t="s">
        <v>355</v>
      </c>
      <c r="G157" s="602">
        <f>G64</f>
        <v>1.8944113384924122E-2</v>
      </c>
      <c r="H157" s="505"/>
      <c r="I157" s="227" t="s">
        <v>611</v>
      </c>
      <c r="J157" s="132">
        <f t="shared" si="7"/>
        <v>29</v>
      </c>
    </row>
    <row r="158" spans="1:10">
      <c r="A158" s="132">
        <f t="shared" si="6"/>
        <v>30</v>
      </c>
      <c r="G158" s="132"/>
      <c r="H158" s="132"/>
      <c r="I158" s="227"/>
      <c r="J158" s="132">
        <f t="shared" si="7"/>
        <v>30</v>
      </c>
    </row>
    <row r="159" spans="1:10" ht="18" thickBot="1">
      <c r="A159" s="132">
        <f t="shared" si="6"/>
        <v>31</v>
      </c>
      <c r="B159" s="221" t="s">
        <v>356</v>
      </c>
      <c r="G159" s="603">
        <f>G155+G157</f>
        <v>1.8944113384924122E-2</v>
      </c>
      <c r="H159" s="274"/>
      <c r="I159" s="227" t="s">
        <v>606</v>
      </c>
      <c r="J159" s="132">
        <f t="shared" si="7"/>
        <v>31</v>
      </c>
    </row>
    <row r="160" spans="1:10" ht="16" thickTop="1"/>
    <row r="162" spans="1:2" ht="18">
      <c r="A162" s="234">
        <v>1</v>
      </c>
      <c r="B162" s="1" t="str">
        <f>"The Incentive Cost of Capital Rate Calculation will be tracked and shown separately for each project. As a result, lines "&amp;A129&amp;" through "&amp;A159&amp;" will be repeated for each project."</f>
        <v>The Incentive Cost of Capital Rate Calculation will be tracked and shown separately for each project. As a result, lines 1 through 31 will be repeated for each project.</v>
      </c>
    </row>
    <row r="163" spans="1:2" ht="18">
      <c r="A163" s="234"/>
      <c r="B163" s="1"/>
    </row>
  </sheetData>
  <mergeCells count="15">
    <mergeCell ref="B74:I74"/>
    <mergeCell ref="B3:I3"/>
    <mergeCell ref="B4:I4"/>
    <mergeCell ref="B5:I5"/>
    <mergeCell ref="B6:I6"/>
    <mergeCell ref="B7:I7"/>
    <mergeCell ref="B122:I122"/>
    <mergeCell ref="B123:I123"/>
    <mergeCell ref="B124:I124"/>
    <mergeCell ref="B75:I75"/>
    <mergeCell ref="B76:I76"/>
    <mergeCell ref="B77:I77"/>
    <mergeCell ref="B78:I78"/>
    <mergeCell ref="B120:I120"/>
    <mergeCell ref="B121:I121"/>
  </mergeCells>
  <printOptions horizontalCentered="1"/>
  <pageMargins left="0.5" right="0.5" top="0.5" bottom="0.5" header="0.35" footer="0.25"/>
  <pageSetup scale="55" orientation="portrait" r:id="rId1"/>
  <headerFooter scaleWithDoc="0" alignWithMargins="0">
    <oddHeader>&amp;C&amp;"Times New Roman,Bold"&amp;7AS FILED STMT AV WITH FERC AUDIT ADJ INCL IN APPENDIX X CYCLE 12 (ER24-176)</oddHeader>
    <oddFooter>&amp;L&amp;F&amp;CPage 12.&amp;P&amp;R&amp;A</oddFooter>
  </headerFooter>
  <rowBreaks count="2" manualBreakCount="2">
    <brk id="72" max="16383" man="1"/>
    <brk id="11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A73A-239C-4543-A74D-557AB2D0CF2D}">
  <dimension ref="A1:H94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83" style="7" customWidth="1"/>
    <col min="3" max="3" width="16.81640625" style="7" customWidth="1"/>
    <col min="4" max="4" width="1.54296875" style="7" customWidth="1"/>
    <col min="5" max="5" width="38.81640625" style="7" customWidth="1"/>
    <col min="6" max="6" width="5.1796875" style="106" customWidth="1"/>
    <col min="7" max="16384" width="8.81640625" style="7"/>
  </cols>
  <sheetData>
    <row r="1" spans="1:6">
      <c r="A1" s="112"/>
      <c r="B1" s="82"/>
      <c r="C1" s="84"/>
      <c r="D1" s="84"/>
      <c r="E1" s="93"/>
      <c r="F1" s="112"/>
    </row>
    <row r="2" spans="1:6">
      <c r="A2" s="112"/>
      <c r="B2" s="1013" t="s">
        <v>0</v>
      </c>
      <c r="C2" s="1041"/>
      <c r="D2" s="1041"/>
      <c r="E2" s="1041"/>
      <c r="F2" s="112"/>
    </row>
    <row r="3" spans="1:6">
      <c r="A3" s="112" t="s">
        <v>6</v>
      </c>
      <c r="B3" s="1013" t="s">
        <v>357</v>
      </c>
      <c r="C3" s="1041"/>
      <c r="D3" s="1041"/>
      <c r="E3" s="1041"/>
      <c r="F3" s="112" t="s">
        <v>6</v>
      </c>
    </row>
    <row r="4" spans="1:6">
      <c r="A4" s="112"/>
      <c r="B4" s="1038" t="s">
        <v>480</v>
      </c>
      <c r="C4" s="1039"/>
      <c r="D4" s="1039"/>
      <c r="E4" s="1039"/>
      <c r="F4" s="112"/>
    </row>
    <row r="5" spans="1:6">
      <c r="A5" s="112"/>
      <c r="B5" s="1040" t="s">
        <v>1</v>
      </c>
      <c r="C5" s="1041"/>
      <c r="D5" s="1041"/>
      <c r="E5" s="1041"/>
      <c r="F5" s="112"/>
    </row>
    <row r="6" spans="1:6">
      <c r="A6" s="112"/>
      <c r="B6" s="506"/>
      <c r="C6" s="82"/>
      <c r="D6" s="82"/>
      <c r="E6" s="82"/>
      <c r="F6" s="112"/>
    </row>
    <row r="7" spans="1:6">
      <c r="A7" s="112" t="s">
        <v>2</v>
      </c>
      <c r="B7" s="82"/>
      <c r="C7" s="85"/>
      <c r="D7" s="85"/>
      <c r="E7" s="93"/>
      <c r="F7" s="112" t="s">
        <v>2</v>
      </c>
    </row>
    <row r="8" spans="1:6">
      <c r="A8" s="112" t="s">
        <v>3</v>
      </c>
      <c r="B8" s="82" t="s">
        <v>6</v>
      </c>
      <c r="C8" s="604" t="s">
        <v>33</v>
      </c>
      <c r="D8" s="85"/>
      <c r="E8" s="605" t="s">
        <v>5</v>
      </c>
      <c r="F8" s="112" t="s">
        <v>3</v>
      </c>
    </row>
    <row r="9" spans="1:6">
      <c r="A9" s="112"/>
      <c r="B9" s="11" t="s">
        <v>358</v>
      </c>
      <c r="C9" s="88"/>
      <c r="D9" s="85"/>
      <c r="E9" s="93"/>
      <c r="F9" s="112"/>
    </row>
    <row r="10" spans="1:6">
      <c r="A10" s="112"/>
      <c r="B10" s="87"/>
      <c r="C10" s="88"/>
      <c r="D10" s="88"/>
      <c r="E10" s="93"/>
      <c r="F10" s="112"/>
    </row>
    <row r="11" spans="1:6">
      <c r="A11" s="112">
        <v>1</v>
      </c>
      <c r="B11" s="11" t="s">
        <v>359</v>
      </c>
      <c r="C11" s="88"/>
      <c r="D11" s="88"/>
      <c r="E11" s="93"/>
      <c r="F11" s="112">
        <f>A11</f>
        <v>1</v>
      </c>
    </row>
    <row r="12" spans="1:6">
      <c r="A12" s="112">
        <f>A11+1</f>
        <v>2</v>
      </c>
      <c r="B12" s="8" t="s">
        <v>360</v>
      </c>
      <c r="C12" s="459">
        <f>C80</f>
        <v>4230651.4034380764</v>
      </c>
      <c r="D12" s="671"/>
      <c r="E12" s="86" t="s">
        <v>612</v>
      </c>
      <c r="F12" s="112">
        <f>F11+1</f>
        <v>2</v>
      </c>
    </row>
    <row r="13" spans="1:6">
      <c r="A13" s="112">
        <f t="shared" ref="A13:A48" si="0">A12+1</f>
        <v>3</v>
      </c>
      <c r="B13" s="8" t="s">
        <v>152</v>
      </c>
      <c r="C13" s="199">
        <f>C81</f>
        <v>7083.6225724307587</v>
      </c>
      <c r="D13" s="671"/>
      <c r="E13" s="86" t="s">
        <v>483</v>
      </c>
      <c r="F13" s="112">
        <f t="shared" ref="F13:F48" si="1">F12+1</f>
        <v>3</v>
      </c>
    </row>
    <row r="14" spans="1:6">
      <c r="A14" s="112">
        <f t="shared" si="0"/>
        <v>4</v>
      </c>
      <c r="B14" s="8" t="s">
        <v>153</v>
      </c>
      <c r="C14" s="199">
        <f>C82</f>
        <v>22238.044326392737</v>
      </c>
      <c r="D14" s="671"/>
      <c r="E14" s="86" t="s">
        <v>613</v>
      </c>
      <c r="F14" s="112">
        <f t="shared" si="1"/>
        <v>4</v>
      </c>
    </row>
    <row r="15" spans="1:6">
      <c r="A15" s="112">
        <f t="shared" si="0"/>
        <v>5</v>
      </c>
      <c r="B15" s="8" t="s">
        <v>361</v>
      </c>
      <c r="C15" s="606">
        <f>C83</f>
        <v>39958.723719633148</v>
      </c>
      <c r="D15" s="671"/>
      <c r="E15" s="86" t="s">
        <v>614</v>
      </c>
      <c r="F15" s="112">
        <f t="shared" si="1"/>
        <v>5</v>
      </c>
    </row>
    <row r="16" spans="1:6">
      <c r="A16" s="112">
        <f t="shared" si="0"/>
        <v>6</v>
      </c>
      <c r="B16" s="8" t="s">
        <v>362</v>
      </c>
      <c r="C16" s="607">
        <f>SUM(C12:C15)</f>
        <v>4299931.7940565329</v>
      </c>
      <c r="D16" s="671"/>
      <c r="E16" s="86" t="s">
        <v>615</v>
      </c>
      <c r="F16" s="112">
        <f t="shared" si="1"/>
        <v>6</v>
      </c>
    </row>
    <row r="17" spans="1:6">
      <c r="A17" s="112">
        <f t="shared" si="0"/>
        <v>7</v>
      </c>
      <c r="B17" s="83"/>
      <c r="C17" s="463"/>
      <c r="D17" s="89"/>
      <c r="E17" s="93"/>
      <c r="F17" s="112">
        <f t="shared" si="1"/>
        <v>7</v>
      </c>
    </row>
    <row r="18" spans="1:6">
      <c r="A18" s="112">
        <f t="shared" si="0"/>
        <v>8</v>
      </c>
      <c r="B18" s="11" t="s">
        <v>363</v>
      </c>
      <c r="C18" s="463"/>
      <c r="D18" s="89"/>
      <c r="E18" s="93"/>
      <c r="F18" s="112">
        <f t="shared" si="1"/>
        <v>8</v>
      </c>
    </row>
    <row r="19" spans="1:6">
      <c r="A19" s="112">
        <f t="shared" si="0"/>
        <v>9</v>
      </c>
      <c r="B19" s="8" t="s">
        <v>364</v>
      </c>
      <c r="C19" s="464">
        <v>2812.8896153846149</v>
      </c>
      <c r="D19" s="85"/>
      <c r="E19" s="86" t="s">
        <v>616</v>
      </c>
      <c r="F19" s="112">
        <f t="shared" si="1"/>
        <v>9</v>
      </c>
    </row>
    <row r="20" spans="1:6">
      <c r="A20" s="112">
        <f t="shared" si="0"/>
        <v>10</v>
      </c>
      <c r="B20" s="8" t="s">
        <v>365</v>
      </c>
      <c r="C20" s="465">
        <v>0</v>
      </c>
      <c r="D20" s="85"/>
      <c r="E20" s="86" t="s">
        <v>159</v>
      </c>
      <c r="F20" s="112">
        <f t="shared" si="1"/>
        <v>10</v>
      </c>
    </row>
    <row r="21" spans="1:6">
      <c r="A21" s="112">
        <f t="shared" si="0"/>
        <v>11</v>
      </c>
      <c r="B21" s="8" t="s">
        <v>366</v>
      </c>
      <c r="C21" s="608">
        <f>C19+C20</f>
        <v>2812.8896153846149</v>
      </c>
      <c r="D21" s="322"/>
      <c r="E21" s="86" t="s">
        <v>617</v>
      </c>
      <c r="F21" s="112">
        <f t="shared" si="1"/>
        <v>11</v>
      </c>
    </row>
    <row r="22" spans="1:6">
      <c r="A22" s="112">
        <f t="shared" si="0"/>
        <v>12</v>
      </c>
      <c r="B22" s="8"/>
      <c r="C22" s="466"/>
      <c r="D22" s="84"/>
      <c r="E22" s="93"/>
      <c r="F22" s="112">
        <f t="shared" si="1"/>
        <v>12</v>
      </c>
    </row>
    <row r="23" spans="1:6">
      <c r="A23" s="112">
        <f t="shared" si="0"/>
        <v>13</v>
      </c>
      <c r="B23" s="11" t="s">
        <v>367</v>
      </c>
      <c r="C23" s="463"/>
      <c r="D23" s="89"/>
      <c r="E23" s="93"/>
      <c r="F23" s="112">
        <f t="shared" si="1"/>
        <v>13</v>
      </c>
    </row>
    <row r="24" spans="1:6">
      <c r="A24" s="112">
        <f t="shared" si="0"/>
        <v>14</v>
      </c>
      <c r="B24" s="83" t="s">
        <v>368</v>
      </c>
      <c r="C24" s="467">
        <v>-603364.52150000003</v>
      </c>
      <c r="D24" s="671"/>
      <c r="E24" s="86" t="s">
        <v>730</v>
      </c>
      <c r="F24" s="112">
        <f t="shared" si="1"/>
        <v>14</v>
      </c>
    </row>
    <row r="25" spans="1:6">
      <c r="A25" s="112">
        <f t="shared" si="0"/>
        <v>15</v>
      </c>
      <c r="B25" s="83" t="s">
        <v>369</v>
      </c>
      <c r="C25" s="468">
        <v>0</v>
      </c>
      <c r="D25" s="85"/>
      <c r="E25" s="86" t="s">
        <v>618</v>
      </c>
      <c r="F25" s="112">
        <f t="shared" si="1"/>
        <v>15</v>
      </c>
    </row>
    <row r="26" spans="1:6">
      <c r="A26" s="112">
        <f t="shared" si="0"/>
        <v>16</v>
      </c>
      <c r="B26" s="8" t="s">
        <v>370</v>
      </c>
      <c r="C26" s="607">
        <f>SUM(C24:C25)</f>
        <v>-603364.52150000003</v>
      </c>
      <c r="D26" s="671"/>
      <c r="E26" s="86" t="s">
        <v>619</v>
      </c>
      <c r="F26" s="112">
        <f t="shared" si="1"/>
        <v>16</v>
      </c>
    </row>
    <row r="27" spans="1:6">
      <c r="A27" s="112">
        <f t="shared" si="0"/>
        <v>17</v>
      </c>
      <c r="B27" s="82"/>
      <c r="C27" s="469"/>
      <c r="D27" s="90"/>
      <c r="E27" s="93"/>
      <c r="F27" s="112">
        <f t="shared" si="1"/>
        <v>17</v>
      </c>
    </row>
    <row r="28" spans="1:6">
      <c r="A28" s="112">
        <f t="shared" si="0"/>
        <v>18</v>
      </c>
      <c r="B28" s="11" t="s">
        <v>371</v>
      </c>
      <c r="C28" s="469"/>
      <c r="D28" s="90"/>
      <c r="E28" s="93"/>
      <c r="F28" s="112">
        <f t="shared" si="1"/>
        <v>18</v>
      </c>
    </row>
    <row r="29" spans="1:6">
      <c r="A29" s="112">
        <f t="shared" si="0"/>
        <v>19</v>
      </c>
      <c r="B29" s="8" t="s">
        <v>372</v>
      </c>
      <c r="C29" s="459">
        <v>46125.610034466292</v>
      </c>
      <c r="D29" s="671"/>
      <c r="E29" s="86" t="s">
        <v>776</v>
      </c>
      <c r="F29" s="112">
        <f t="shared" si="1"/>
        <v>19</v>
      </c>
    </row>
    <row r="30" spans="1:6">
      <c r="A30" s="112">
        <f t="shared" si="0"/>
        <v>20</v>
      </c>
      <c r="B30" s="8" t="s">
        <v>373</v>
      </c>
      <c r="C30" s="199">
        <v>17171.110417166059</v>
      </c>
      <c r="D30" s="671"/>
      <c r="E30" s="86" t="s">
        <v>777</v>
      </c>
      <c r="F30" s="112">
        <f t="shared" si="1"/>
        <v>20</v>
      </c>
    </row>
    <row r="31" spans="1:6">
      <c r="A31" s="112">
        <f t="shared" si="0"/>
        <v>21</v>
      </c>
      <c r="B31" s="8" t="s">
        <v>374</v>
      </c>
      <c r="C31" s="820">
        <f>'Pg10 Rev Stmt AL'!E29</f>
        <v>8378.4778466512544</v>
      </c>
      <c r="D31" s="671" t="s">
        <v>460</v>
      </c>
      <c r="E31" s="86" t="s">
        <v>775</v>
      </c>
      <c r="F31" s="112">
        <f t="shared" si="1"/>
        <v>21</v>
      </c>
    </row>
    <row r="32" spans="1:6">
      <c r="A32" s="112">
        <f t="shared" si="0"/>
        <v>22</v>
      </c>
      <c r="B32" s="8" t="s">
        <v>375</v>
      </c>
      <c r="C32" s="611">
        <f>SUM(C29:C31)</f>
        <v>71675.198298283605</v>
      </c>
      <c r="D32" s="671" t="s">
        <v>460</v>
      </c>
      <c r="E32" s="86" t="s">
        <v>620</v>
      </c>
      <c r="F32" s="112">
        <f t="shared" si="1"/>
        <v>22</v>
      </c>
    </row>
    <row r="33" spans="1:6">
      <c r="A33" s="112">
        <f t="shared" si="0"/>
        <v>23</v>
      </c>
      <c r="B33" s="70"/>
      <c r="C33" s="470"/>
      <c r="D33" s="91"/>
      <c r="E33" s="93"/>
      <c r="F33" s="112">
        <f t="shared" si="1"/>
        <v>23</v>
      </c>
    </row>
    <row r="34" spans="1:6">
      <c r="A34" s="112">
        <f t="shared" si="0"/>
        <v>24</v>
      </c>
      <c r="B34" s="8" t="s">
        <v>376</v>
      </c>
      <c r="C34" s="609">
        <v>0</v>
      </c>
      <c r="D34" s="85"/>
      <c r="E34" s="86" t="s">
        <v>159</v>
      </c>
      <c r="F34" s="112">
        <f t="shared" si="1"/>
        <v>24</v>
      </c>
    </row>
    <row r="35" spans="1:6">
      <c r="A35" s="112">
        <f t="shared" si="0"/>
        <v>25</v>
      </c>
      <c r="B35" s="8"/>
      <c r="C35" s="470"/>
      <c r="D35" s="91"/>
      <c r="E35" s="93"/>
      <c r="F35" s="112">
        <f t="shared" si="1"/>
        <v>25</v>
      </c>
    </row>
    <row r="36" spans="1:6" ht="16" thickBot="1">
      <c r="A36" s="112">
        <f t="shared" si="0"/>
        <v>26</v>
      </c>
      <c r="B36" s="8" t="s">
        <v>377</v>
      </c>
      <c r="C36" s="821">
        <f>C16+C21+C26+C32+C34</f>
        <v>3771055.3604702014</v>
      </c>
      <c r="D36" s="671" t="s">
        <v>460</v>
      </c>
      <c r="E36" s="86" t="s">
        <v>621</v>
      </c>
      <c r="F36" s="112">
        <f t="shared" si="1"/>
        <v>26</v>
      </c>
    </row>
    <row r="37" spans="1:6" ht="16" thickTop="1">
      <c r="A37" s="112">
        <f t="shared" si="0"/>
        <v>27</v>
      </c>
      <c r="B37" s="70"/>
      <c r="C37" s="471"/>
      <c r="D37" s="92"/>
      <c r="E37" s="93"/>
      <c r="F37" s="112">
        <f t="shared" si="1"/>
        <v>27</v>
      </c>
    </row>
    <row r="38" spans="1:6" ht="18.5">
      <c r="A38" s="112">
        <f t="shared" si="0"/>
        <v>28</v>
      </c>
      <c r="B38" s="11" t="s">
        <v>378</v>
      </c>
      <c r="C38" s="471"/>
      <c r="D38" s="92"/>
      <c r="E38" s="93"/>
      <c r="F38" s="112">
        <f t="shared" si="1"/>
        <v>28</v>
      </c>
    </row>
    <row r="39" spans="1:6">
      <c r="A39" s="112">
        <f t="shared" si="0"/>
        <v>29</v>
      </c>
      <c r="B39" s="8" t="s">
        <v>379</v>
      </c>
      <c r="C39" s="467">
        <f>C89</f>
        <v>0</v>
      </c>
      <c r="D39" s="314"/>
      <c r="E39" s="86" t="s">
        <v>485</v>
      </c>
      <c r="F39" s="112">
        <f t="shared" si="1"/>
        <v>29</v>
      </c>
    </row>
    <row r="40" spans="1:6">
      <c r="A40" s="112">
        <f t="shared" si="0"/>
        <v>30</v>
      </c>
      <c r="B40" s="8" t="s">
        <v>380</v>
      </c>
      <c r="C40" s="472">
        <v>0</v>
      </c>
      <c r="D40" s="85"/>
      <c r="E40" s="86" t="s">
        <v>622</v>
      </c>
      <c r="F40" s="112">
        <f t="shared" si="1"/>
        <v>30</v>
      </c>
    </row>
    <row r="41" spans="1:6">
      <c r="A41" s="112">
        <f t="shared" si="0"/>
        <v>31</v>
      </c>
      <c r="B41" s="83" t="s">
        <v>381</v>
      </c>
      <c r="C41" s="611">
        <f>C39+C40</f>
        <v>0</v>
      </c>
      <c r="D41" s="92"/>
      <c r="E41" s="86" t="s">
        <v>623</v>
      </c>
      <c r="F41" s="112">
        <f t="shared" si="1"/>
        <v>31</v>
      </c>
    </row>
    <row r="42" spans="1:6">
      <c r="A42" s="112">
        <f t="shared" si="0"/>
        <v>32</v>
      </c>
      <c r="B42" s="70"/>
      <c r="C42" s="471"/>
      <c r="D42" s="92"/>
      <c r="E42" s="93"/>
      <c r="F42" s="112">
        <f t="shared" si="1"/>
        <v>32</v>
      </c>
    </row>
    <row r="43" spans="1:6" ht="18.5">
      <c r="A43" s="112">
        <f t="shared" si="0"/>
        <v>33</v>
      </c>
      <c r="B43" s="11" t="s">
        <v>382</v>
      </c>
      <c r="C43" s="471"/>
      <c r="D43" s="92"/>
      <c r="E43" s="93"/>
      <c r="F43" s="112">
        <f t="shared" si="1"/>
        <v>33</v>
      </c>
    </row>
    <row r="44" spans="1:6">
      <c r="A44" s="112">
        <f t="shared" si="0"/>
        <v>34</v>
      </c>
      <c r="B44" s="8" t="s">
        <v>383</v>
      </c>
      <c r="C44" s="473">
        <v>0</v>
      </c>
      <c r="D44" s="85"/>
      <c r="E44" s="86" t="s">
        <v>159</v>
      </c>
      <c r="F44" s="112">
        <f t="shared" si="1"/>
        <v>34</v>
      </c>
    </row>
    <row r="45" spans="1:6">
      <c r="A45" s="112">
        <f t="shared" si="0"/>
        <v>35</v>
      </c>
      <c r="B45" s="83" t="s">
        <v>384</v>
      </c>
      <c r="C45" s="612">
        <v>0</v>
      </c>
      <c r="D45" s="85"/>
      <c r="E45" s="86" t="s">
        <v>624</v>
      </c>
      <c r="F45" s="112">
        <f t="shared" si="1"/>
        <v>35</v>
      </c>
    </row>
    <row r="46" spans="1:6">
      <c r="A46" s="112">
        <f t="shared" si="0"/>
        <v>36</v>
      </c>
      <c r="B46" s="83" t="s">
        <v>385</v>
      </c>
      <c r="C46" s="611">
        <f>C44+C45</f>
        <v>0</v>
      </c>
      <c r="D46" s="92"/>
      <c r="E46" s="86" t="s">
        <v>553</v>
      </c>
      <c r="F46" s="112">
        <f t="shared" si="1"/>
        <v>36</v>
      </c>
    </row>
    <row r="47" spans="1:6">
      <c r="A47" s="112">
        <f t="shared" si="0"/>
        <v>37</v>
      </c>
      <c r="B47" s="70"/>
      <c r="C47" s="471"/>
      <c r="D47" s="92"/>
      <c r="E47" s="93"/>
      <c r="F47" s="112">
        <f t="shared" si="1"/>
        <v>37</v>
      </c>
    </row>
    <row r="48" spans="1:6" ht="19" thickBot="1">
      <c r="A48" s="112">
        <f t="shared" si="0"/>
        <v>38</v>
      </c>
      <c r="B48" s="11" t="s">
        <v>386</v>
      </c>
      <c r="C48" s="613">
        <v>0</v>
      </c>
      <c r="D48" s="85"/>
      <c r="E48" s="86" t="s">
        <v>159</v>
      </c>
      <c r="F48" s="112">
        <f t="shared" si="1"/>
        <v>38</v>
      </c>
    </row>
    <row r="49" spans="1:6" ht="16" thickTop="1">
      <c r="A49" s="112"/>
      <c r="B49" s="70"/>
      <c r="C49" s="92"/>
      <c r="D49" s="92"/>
      <c r="E49" s="93"/>
      <c r="F49" s="112"/>
    </row>
    <row r="50" spans="1:6">
      <c r="A50" s="112"/>
      <c r="B50" s="70"/>
      <c r="C50" s="92"/>
      <c r="D50" s="92"/>
      <c r="E50" s="93"/>
      <c r="F50" s="112"/>
    </row>
    <row r="51" spans="1:6">
      <c r="A51" s="671" t="s">
        <v>460</v>
      </c>
      <c r="B51" s="1009" t="str">
        <f>'Pg10 Rev Stmt AL'!B32</f>
        <v>Items in BOLD have changed to correct the over-allocation of "Duplicate Charges (Company Energy Use)" Credit in FERC Account no. 929.</v>
      </c>
      <c r="C51" s="92"/>
      <c r="D51" s="92"/>
      <c r="E51" s="93"/>
      <c r="F51" s="112"/>
    </row>
    <row r="52" spans="1:6" ht="18">
      <c r="A52" s="347">
        <v>1</v>
      </c>
      <c r="B52" s="204" t="s">
        <v>387</v>
      </c>
      <c r="C52" s="92"/>
      <c r="D52" s="92"/>
      <c r="E52" s="93"/>
      <c r="F52" s="112"/>
    </row>
    <row r="53" spans="1:6" ht="18">
      <c r="A53" s="347"/>
      <c r="B53" s="83" t="s">
        <v>388</v>
      </c>
      <c r="C53" s="92"/>
      <c r="D53" s="92"/>
      <c r="E53" s="93"/>
      <c r="F53" s="112"/>
    </row>
    <row r="54" spans="1:6">
      <c r="A54" s="112"/>
      <c r="B54" s="70"/>
      <c r="C54" s="92"/>
      <c r="D54" s="92"/>
      <c r="E54" s="93"/>
      <c r="F54" s="112"/>
    </row>
    <row r="55" spans="1:6">
      <c r="A55" s="112"/>
      <c r="B55" s="82"/>
      <c r="C55" s="92"/>
      <c r="D55" s="92"/>
      <c r="E55" s="93"/>
      <c r="F55" s="112"/>
    </row>
    <row r="56" spans="1:6">
      <c r="A56" s="112"/>
      <c r="B56" s="1013" t="s">
        <v>57</v>
      </c>
      <c r="C56" s="1041"/>
      <c r="D56" s="1041"/>
      <c r="E56" s="1041"/>
      <c r="F56" s="112"/>
    </row>
    <row r="57" spans="1:6">
      <c r="A57" s="112"/>
      <c r="B57" s="1013" t="s">
        <v>357</v>
      </c>
      <c r="C57" s="1041"/>
      <c r="D57" s="1041"/>
      <c r="E57" s="1041"/>
      <c r="F57" s="112"/>
    </row>
    <row r="58" spans="1:6">
      <c r="A58" s="112"/>
      <c r="B58" s="1038" t="str">
        <f>B4</f>
        <v>Base Period &amp; True-Up Period 12 - Months Ending December 31, 2017</v>
      </c>
      <c r="C58" s="1039"/>
      <c r="D58" s="1039"/>
      <c r="E58" s="1039"/>
      <c r="F58" s="112"/>
    </row>
    <row r="59" spans="1:6">
      <c r="A59" s="112"/>
      <c r="B59" s="1040" t="s">
        <v>1</v>
      </c>
      <c r="C59" s="1041"/>
      <c r="D59" s="1041"/>
      <c r="E59" s="1041"/>
      <c r="F59" s="112"/>
    </row>
    <row r="60" spans="1:6">
      <c r="A60" s="112"/>
      <c r="B60" s="506"/>
      <c r="C60" s="82"/>
      <c r="D60" s="82"/>
      <c r="E60" s="82"/>
      <c r="F60" s="112"/>
    </row>
    <row r="61" spans="1:6">
      <c r="A61" s="112" t="s">
        <v>2</v>
      </c>
      <c r="B61" s="82"/>
      <c r="C61" s="85"/>
      <c r="D61" s="85"/>
      <c r="E61" s="93"/>
      <c r="F61" s="112" t="s">
        <v>2</v>
      </c>
    </row>
    <row r="62" spans="1:6">
      <c r="A62" s="112" t="s">
        <v>3</v>
      </c>
      <c r="B62" s="82" t="s">
        <v>6</v>
      </c>
      <c r="C62" s="604" t="s">
        <v>33</v>
      </c>
      <c r="D62" s="604"/>
      <c r="E62" s="605" t="s">
        <v>5</v>
      </c>
      <c r="F62" s="112" t="s">
        <v>3</v>
      </c>
    </row>
    <row r="63" spans="1:6">
      <c r="A63" s="112"/>
      <c r="B63" s="11" t="s">
        <v>389</v>
      </c>
      <c r="C63" s="85"/>
      <c r="D63" s="85"/>
      <c r="E63" s="93"/>
      <c r="F63" s="112"/>
    </row>
    <row r="64" spans="1:6">
      <c r="A64" s="112"/>
      <c r="B64" s="11"/>
      <c r="C64" s="85"/>
      <c r="D64" s="85"/>
      <c r="E64" s="93"/>
      <c r="F64" s="112"/>
    </row>
    <row r="65" spans="1:8">
      <c r="A65" s="112">
        <v>1</v>
      </c>
      <c r="B65" s="11" t="s">
        <v>390</v>
      </c>
      <c r="C65" s="85"/>
      <c r="D65" s="85"/>
      <c r="E65" s="93"/>
      <c r="F65" s="112">
        <f>A65</f>
        <v>1</v>
      </c>
    </row>
    <row r="66" spans="1:8">
      <c r="A66" s="112">
        <f>A65+1</f>
        <v>2</v>
      </c>
      <c r="B66" s="8" t="s">
        <v>360</v>
      </c>
      <c r="C66" s="474">
        <v>5249985.7493453845</v>
      </c>
      <c r="D66" s="671"/>
      <c r="E66" s="86" t="s">
        <v>731</v>
      </c>
      <c r="F66" s="112">
        <f>F65+1</f>
        <v>2</v>
      </c>
      <c r="G66" s="107"/>
      <c r="H66" s="108"/>
    </row>
    <row r="67" spans="1:8">
      <c r="A67" s="112">
        <f t="shared" ref="A67:A89" si="2">A66+1</f>
        <v>3</v>
      </c>
      <c r="B67" s="8" t="s">
        <v>391</v>
      </c>
      <c r="C67" s="475">
        <v>16872.536416996682</v>
      </c>
      <c r="D67" s="671"/>
      <c r="E67" s="86" t="s">
        <v>732</v>
      </c>
      <c r="F67" s="112">
        <f t="shared" ref="F67:F89" si="3">F66+1</f>
        <v>3</v>
      </c>
      <c r="G67" s="107"/>
      <c r="H67" s="108"/>
    </row>
    <row r="68" spans="1:8">
      <c r="A68" s="112">
        <f t="shared" si="2"/>
        <v>4</v>
      </c>
      <c r="B68" s="8" t="s">
        <v>153</v>
      </c>
      <c r="C68" s="475">
        <v>37219.570635083968</v>
      </c>
      <c r="D68" s="671"/>
      <c r="E68" s="86" t="s">
        <v>733</v>
      </c>
      <c r="F68" s="112">
        <f t="shared" si="3"/>
        <v>4</v>
      </c>
      <c r="G68" s="107"/>
      <c r="H68" s="109"/>
    </row>
    <row r="69" spans="1:8">
      <c r="A69" s="112">
        <f t="shared" si="2"/>
        <v>5</v>
      </c>
      <c r="B69" s="8" t="s">
        <v>361</v>
      </c>
      <c r="C69" s="612">
        <v>81579.657641467376</v>
      </c>
      <c r="D69" s="671"/>
      <c r="E69" s="86" t="s">
        <v>734</v>
      </c>
      <c r="F69" s="112">
        <f t="shared" si="3"/>
        <v>5</v>
      </c>
      <c r="G69" s="108"/>
      <c r="H69" s="108"/>
    </row>
    <row r="70" spans="1:8">
      <c r="A70" s="112">
        <f t="shared" si="2"/>
        <v>6</v>
      </c>
      <c r="B70" s="8" t="s">
        <v>392</v>
      </c>
      <c r="C70" s="607">
        <f>SUM(C66:C69)</f>
        <v>5385657.5140389325</v>
      </c>
      <c r="D70" s="671"/>
      <c r="E70" s="86" t="s">
        <v>615</v>
      </c>
      <c r="F70" s="112">
        <f t="shared" si="3"/>
        <v>6</v>
      </c>
      <c r="G70" s="107"/>
      <c r="H70" s="108"/>
    </row>
    <row r="71" spans="1:8">
      <c r="A71" s="112">
        <f t="shared" si="2"/>
        <v>7</v>
      </c>
      <c r="B71" s="83"/>
      <c r="C71" s="939"/>
      <c r="D71" s="85"/>
      <c r="E71" s="93"/>
      <c r="F71" s="112">
        <f t="shared" si="3"/>
        <v>7</v>
      </c>
      <c r="G71" s="108"/>
      <c r="H71" s="108"/>
    </row>
    <row r="72" spans="1:8">
      <c r="A72" s="112">
        <f t="shared" si="2"/>
        <v>8</v>
      </c>
      <c r="B72" s="10" t="s">
        <v>393</v>
      </c>
      <c r="C72" s="939"/>
      <c r="D72" s="85"/>
      <c r="E72" s="93"/>
      <c r="F72" s="112">
        <f t="shared" si="3"/>
        <v>8</v>
      </c>
      <c r="G72" s="108"/>
      <c r="H72" s="108"/>
    </row>
    <row r="73" spans="1:8">
      <c r="A73" s="112">
        <f t="shared" si="2"/>
        <v>9</v>
      </c>
      <c r="B73" s="83" t="s">
        <v>394</v>
      </c>
      <c r="C73" s="474">
        <v>1019334.3459073078</v>
      </c>
      <c r="D73" s="671"/>
      <c r="E73" s="86" t="s">
        <v>735</v>
      </c>
      <c r="F73" s="112">
        <f t="shared" si="3"/>
        <v>9</v>
      </c>
      <c r="G73" s="108"/>
      <c r="H73" s="108"/>
    </row>
    <row r="74" spans="1:8">
      <c r="A74" s="112">
        <f t="shared" si="2"/>
        <v>10</v>
      </c>
      <c r="B74" s="83" t="s">
        <v>156</v>
      </c>
      <c r="C74" s="475">
        <v>9788.9138445659228</v>
      </c>
      <c r="D74" s="671"/>
      <c r="E74" s="86" t="s">
        <v>736</v>
      </c>
      <c r="F74" s="112">
        <f t="shared" si="3"/>
        <v>10</v>
      </c>
      <c r="G74" s="108"/>
      <c r="H74" s="108"/>
    </row>
    <row r="75" spans="1:8">
      <c r="A75" s="112">
        <f t="shared" si="2"/>
        <v>11</v>
      </c>
      <c r="B75" s="83" t="s">
        <v>395</v>
      </c>
      <c r="C75" s="475">
        <v>14981.526308691231</v>
      </c>
      <c r="D75" s="671"/>
      <c r="E75" s="86" t="s">
        <v>737</v>
      </c>
      <c r="F75" s="112">
        <f t="shared" si="3"/>
        <v>11</v>
      </c>
      <c r="G75" s="108"/>
      <c r="H75" s="108"/>
    </row>
    <row r="76" spans="1:8">
      <c r="A76" s="112">
        <f t="shared" si="2"/>
        <v>12</v>
      </c>
      <c r="B76" s="83" t="s">
        <v>396</v>
      </c>
      <c r="C76" s="612">
        <v>41620.933921834228</v>
      </c>
      <c r="D76" s="671"/>
      <c r="E76" s="86" t="s">
        <v>738</v>
      </c>
      <c r="F76" s="112">
        <f t="shared" si="3"/>
        <v>12</v>
      </c>
      <c r="G76" s="108"/>
      <c r="H76" s="108"/>
    </row>
    <row r="77" spans="1:8">
      <c r="A77" s="112">
        <f t="shared" si="2"/>
        <v>13</v>
      </c>
      <c r="B77" s="323" t="s">
        <v>157</v>
      </c>
      <c r="C77" s="607">
        <f>SUM(C73:C76)</f>
        <v>1085725.7199823994</v>
      </c>
      <c r="D77" s="671"/>
      <c r="E77" s="86" t="s">
        <v>625</v>
      </c>
      <c r="F77" s="112">
        <f t="shared" si="3"/>
        <v>13</v>
      </c>
      <c r="G77" s="108"/>
      <c r="H77" s="108"/>
    </row>
    <row r="78" spans="1:8">
      <c r="A78" s="112">
        <f t="shared" si="2"/>
        <v>14</v>
      </c>
      <c r="B78" s="323"/>
      <c r="C78" s="478"/>
      <c r="D78" s="90"/>
      <c r="E78" s="93"/>
      <c r="F78" s="112">
        <f t="shared" si="3"/>
        <v>14</v>
      </c>
      <c r="G78" s="108"/>
      <c r="H78" s="108"/>
    </row>
    <row r="79" spans="1:8">
      <c r="A79" s="112">
        <f t="shared" si="2"/>
        <v>15</v>
      </c>
      <c r="B79" s="11" t="s">
        <v>359</v>
      </c>
      <c r="C79" s="478"/>
      <c r="D79" s="90"/>
      <c r="E79" s="93"/>
      <c r="F79" s="112">
        <f t="shared" si="3"/>
        <v>15</v>
      </c>
      <c r="G79" s="108"/>
      <c r="H79" s="108"/>
    </row>
    <row r="80" spans="1:8">
      <c r="A80" s="112">
        <f t="shared" si="2"/>
        <v>16</v>
      </c>
      <c r="B80" s="8" t="s">
        <v>360</v>
      </c>
      <c r="C80" s="477">
        <f>C66-C73</f>
        <v>4230651.4034380764</v>
      </c>
      <c r="D80" s="671"/>
      <c r="E80" s="86" t="s">
        <v>626</v>
      </c>
      <c r="F80" s="112">
        <f t="shared" si="3"/>
        <v>16</v>
      </c>
      <c r="G80" s="108"/>
      <c r="H80" s="108"/>
    </row>
    <row r="81" spans="1:8">
      <c r="A81" s="112">
        <f t="shared" si="2"/>
        <v>17</v>
      </c>
      <c r="B81" s="8" t="s">
        <v>152</v>
      </c>
      <c r="C81" s="478">
        <f>C67-C74</f>
        <v>7083.6225724307587</v>
      </c>
      <c r="D81" s="671"/>
      <c r="E81" s="86" t="s">
        <v>627</v>
      </c>
      <c r="F81" s="112">
        <f t="shared" si="3"/>
        <v>17</v>
      </c>
      <c r="G81" s="108"/>
      <c r="H81" s="108"/>
    </row>
    <row r="82" spans="1:8">
      <c r="A82" s="112">
        <f t="shared" si="2"/>
        <v>18</v>
      </c>
      <c r="B82" s="8" t="s">
        <v>153</v>
      </c>
      <c r="C82" s="478">
        <f>C68-C75</f>
        <v>22238.044326392737</v>
      </c>
      <c r="D82" s="671"/>
      <c r="E82" s="86" t="s">
        <v>628</v>
      </c>
      <c r="F82" s="112">
        <f t="shared" si="3"/>
        <v>18</v>
      </c>
    </row>
    <row r="83" spans="1:8">
      <c r="A83" s="112">
        <f t="shared" si="2"/>
        <v>19</v>
      </c>
      <c r="B83" s="8" t="s">
        <v>361</v>
      </c>
      <c r="C83" s="614">
        <f>C69-C76</f>
        <v>39958.723719633148</v>
      </c>
      <c r="D83" s="671"/>
      <c r="E83" s="86" t="s">
        <v>629</v>
      </c>
      <c r="F83" s="112">
        <f t="shared" si="3"/>
        <v>19</v>
      </c>
    </row>
    <row r="84" spans="1:8" ht="16" thickBot="1">
      <c r="A84" s="112">
        <f t="shared" si="2"/>
        <v>20</v>
      </c>
      <c r="B84" s="83" t="s">
        <v>362</v>
      </c>
      <c r="C84" s="615">
        <f>SUM(C80:C83)</f>
        <v>4299931.7940565329</v>
      </c>
      <c r="D84" s="671"/>
      <c r="E84" s="86" t="s">
        <v>630</v>
      </c>
      <c r="F84" s="112">
        <f t="shared" si="3"/>
        <v>20</v>
      </c>
    </row>
    <row r="85" spans="1:8" ht="16" thickTop="1">
      <c r="A85" s="112">
        <f t="shared" si="2"/>
        <v>21</v>
      </c>
      <c r="B85" s="83"/>
      <c r="C85" s="471"/>
      <c r="D85" s="92"/>
      <c r="E85" s="93"/>
      <c r="F85" s="112">
        <f t="shared" si="3"/>
        <v>21</v>
      </c>
    </row>
    <row r="86" spans="1:8" ht="18.5">
      <c r="A86" s="112">
        <f t="shared" si="2"/>
        <v>22</v>
      </c>
      <c r="B86" s="11" t="s">
        <v>397</v>
      </c>
      <c r="C86" s="471"/>
      <c r="D86" s="92"/>
      <c r="E86" s="93"/>
      <c r="F86" s="112">
        <f t="shared" si="3"/>
        <v>22</v>
      </c>
    </row>
    <row r="87" spans="1:8">
      <c r="A87" s="112">
        <f t="shared" si="2"/>
        <v>23</v>
      </c>
      <c r="B87" s="8" t="s">
        <v>398</v>
      </c>
      <c r="C87" s="467">
        <v>0</v>
      </c>
      <c r="D87" s="85"/>
      <c r="E87" s="86" t="s">
        <v>631</v>
      </c>
      <c r="F87" s="112">
        <f t="shared" si="3"/>
        <v>23</v>
      </c>
    </row>
    <row r="88" spans="1:8">
      <c r="A88" s="112">
        <f t="shared" si="2"/>
        <v>24</v>
      </c>
      <c r="B88" s="83" t="s">
        <v>399</v>
      </c>
      <c r="C88" s="612">
        <v>0</v>
      </c>
      <c r="D88" s="85"/>
      <c r="E88" s="86" t="s">
        <v>632</v>
      </c>
      <c r="F88" s="112">
        <f t="shared" si="3"/>
        <v>24</v>
      </c>
    </row>
    <row r="89" spans="1:8" ht="16" thickBot="1">
      <c r="A89" s="112">
        <f t="shared" si="2"/>
        <v>25</v>
      </c>
      <c r="B89" s="8" t="s">
        <v>400</v>
      </c>
      <c r="C89" s="610">
        <f>C87-C88</f>
        <v>0</v>
      </c>
      <c r="D89" s="92"/>
      <c r="E89" s="86" t="s">
        <v>633</v>
      </c>
      <c r="F89" s="112">
        <f t="shared" si="3"/>
        <v>25</v>
      </c>
    </row>
    <row r="90" spans="1:8" ht="16" thickTop="1">
      <c r="A90" s="112"/>
      <c r="B90" s="70"/>
      <c r="C90" s="92"/>
      <c r="D90" s="92"/>
      <c r="E90" s="93"/>
      <c r="F90" s="112"/>
    </row>
    <row r="91" spans="1:8">
      <c r="A91" s="112"/>
      <c r="B91" s="70"/>
      <c r="C91" s="92"/>
      <c r="D91" s="92"/>
      <c r="E91" s="93"/>
      <c r="F91" s="112"/>
    </row>
    <row r="92" spans="1:8" ht="18">
      <c r="A92" s="113">
        <v>1</v>
      </c>
      <c r="B92" s="204" t="s">
        <v>387</v>
      </c>
      <c r="C92" s="92"/>
      <c r="D92" s="92"/>
      <c r="E92" s="93"/>
      <c r="F92" s="112"/>
    </row>
    <row r="93" spans="1:8">
      <c r="A93" s="348"/>
      <c r="B93" s="83" t="s">
        <v>388</v>
      </c>
      <c r="C93" s="92"/>
      <c r="D93" s="92"/>
      <c r="E93" s="93"/>
      <c r="F93" s="112"/>
    </row>
    <row r="94" spans="1:8">
      <c r="A94" s="112"/>
      <c r="B94" s="82"/>
      <c r="C94" s="92"/>
      <c r="D94" s="92"/>
      <c r="E94" s="93"/>
      <c r="F94" s="112"/>
    </row>
  </sheetData>
  <mergeCells count="8">
    <mergeCell ref="B58:E58"/>
    <mergeCell ref="B59:E59"/>
    <mergeCell ref="B2:E2"/>
    <mergeCell ref="B3:E3"/>
    <mergeCell ref="B4:E4"/>
    <mergeCell ref="B5:E5"/>
    <mergeCell ref="B56:E56"/>
    <mergeCell ref="B57:E57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Roman,Bold"&amp;8REVISED</oddHeader>
    <oddFooter>&amp;L&amp;F&amp;CPage 13.&amp;P&amp;R&amp;A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EC15-1737-46EE-9EA8-B76B6D9A9D9B}">
  <sheetPr>
    <pageSetUpPr fitToPage="1"/>
  </sheetPr>
  <dimension ref="A2:M64"/>
  <sheetViews>
    <sheetView zoomScale="80" zoomScaleNormal="80" workbookViewId="0"/>
  </sheetViews>
  <sheetFormatPr defaultColWidth="8.81640625" defaultRowHeight="15.5"/>
  <cols>
    <col min="1" max="1" width="5.08984375" style="106" customWidth="1"/>
    <col min="2" max="2" width="69.08984375" style="7" customWidth="1"/>
    <col min="3" max="3" width="19.1796875" style="7" customWidth="1"/>
    <col min="4" max="4" width="1.6328125" style="7" customWidth="1"/>
    <col min="5" max="5" width="19.36328125" style="7" customWidth="1"/>
    <col min="6" max="6" width="1.6328125" style="7" customWidth="1"/>
    <col min="7" max="7" width="15.1796875" style="7" customWidth="1"/>
    <col min="8" max="8" width="45.81640625" style="7" customWidth="1"/>
    <col min="9" max="9" width="5.08984375" style="106" customWidth="1"/>
    <col min="10" max="10" width="10.1796875" style="7" bestFit="1" customWidth="1"/>
    <col min="11" max="11" width="14.1796875" style="7" customWidth="1"/>
    <col min="12" max="16384" width="8.81640625" style="7"/>
  </cols>
  <sheetData>
    <row r="2" spans="1:11">
      <c r="A2" s="658"/>
      <c r="B2" s="1013" t="s">
        <v>0</v>
      </c>
      <c r="C2" s="1013"/>
      <c r="D2" s="1013"/>
      <c r="E2" s="1013"/>
      <c r="F2" s="1013"/>
      <c r="G2" s="1013"/>
      <c r="H2" s="1013"/>
      <c r="I2" s="658"/>
    </row>
    <row r="3" spans="1:11">
      <c r="B3" s="1013" t="s">
        <v>451</v>
      </c>
      <c r="C3" s="1013"/>
      <c r="D3" s="1013"/>
      <c r="E3" s="1013"/>
      <c r="F3" s="1013"/>
      <c r="G3" s="1013"/>
      <c r="H3" s="1013"/>
      <c r="I3" s="110"/>
    </row>
    <row r="4" spans="1:11" ht="17.25" customHeight="1">
      <c r="B4" s="1013" t="s">
        <v>773</v>
      </c>
      <c r="C4" s="1013"/>
      <c r="D4" s="1013"/>
      <c r="E4" s="1013"/>
      <c r="F4" s="1013"/>
      <c r="G4" s="1013"/>
      <c r="H4" s="1013"/>
      <c r="I4" s="110"/>
    </row>
    <row r="5" spans="1:11">
      <c r="B5" s="1013" t="s">
        <v>450</v>
      </c>
      <c r="C5" s="1013"/>
      <c r="D5" s="1013"/>
      <c r="E5" s="1013"/>
      <c r="F5" s="1013"/>
      <c r="G5" s="1013"/>
      <c r="H5" s="1013"/>
      <c r="I5" s="110"/>
    </row>
    <row r="6" spans="1:11">
      <c r="B6" s="1014" t="s">
        <v>1</v>
      </c>
      <c r="C6" s="1013"/>
      <c r="D6" s="1013"/>
      <c r="E6" s="1013"/>
      <c r="F6" s="1013"/>
      <c r="G6" s="1013"/>
      <c r="H6" s="1013"/>
      <c r="I6" s="110"/>
    </row>
    <row r="7" spans="1:11">
      <c r="B7" s="616"/>
      <c r="C7" s="93"/>
      <c r="D7" s="93"/>
      <c r="E7" s="93"/>
      <c r="F7" s="93"/>
      <c r="G7" s="93"/>
      <c r="H7" s="93"/>
      <c r="I7" s="110"/>
    </row>
    <row r="8" spans="1:11" ht="16" thickBot="1">
      <c r="A8" s="658"/>
      <c r="B8" s="93"/>
      <c r="C8" s="659" t="s">
        <v>452</v>
      </c>
      <c r="D8" s="660"/>
      <c r="E8" s="659" t="s">
        <v>453</v>
      </c>
      <c r="F8" s="659"/>
      <c r="G8" s="659" t="s">
        <v>454</v>
      </c>
      <c r="H8" s="659"/>
      <c r="I8" s="658"/>
    </row>
    <row r="9" spans="1:11" ht="48.5" customHeight="1">
      <c r="A9" s="326"/>
      <c r="B9" s="661"/>
      <c r="C9" s="991" t="s">
        <v>473</v>
      </c>
      <c r="D9" s="93"/>
      <c r="E9" s="961" t="s">
        <v>787</v>
      </c>
      <c r="F9" s="662"/>
      <c r="G9" s="663" t="s">
        <v>455</v>
      </c>
      <c r="H9" s="664"/>
      <c r="I9" s="328"/>
    </row>
    <row r="10" spans="1:11">
      <c r="A10" s="326" t="s">
        <v>2</v>
      </c>
      <c r="B10" s="67"/>
      <c r="C10" s="665" t="s">
        <v>23</v>
      </c>
      <c r="D10" s="93"/>
      <c r="E10" s="93" t="s">
        <v>23</v>
      </c>
      <c r="F10" s="93"/>
      <c r="G10" s="663" t="s">
        <v>456</v>
      </c>
      <c r="H10" s="93"/>
      <c r="I10" s="328" t="s">
        <v>2</v>
      </c>
    </row>
    <row r="11" spans="1:11">
      <c r="A11" s="326" t="s">
        <v>3</v>
      </c>
      <c r="B11" s="95" t="s">
        <v>457</v>
      </c>
      <c r="C11" s="100" t="s">
        <v>25</v>
      </c>
      <c r="D11" s="557"/>
      <c r="E11" s="557" t="s">
        <v>25</v>
      </c>
      <c r="F11" s="557"/>
      <c r="G11" s="666" t="s">
        <v>458</v>
      </c>
      <c r="H11" s="557" t="s">
        <v>5</v>
      </c>
      <c r="I11" s="328" t="s">
        <v>3</v>
      </c>
    </row>
    <row r="12" spans="1:11">
      <c r="A12" s="326"/>
      <c r="B12" s="508"/>
      <c r="C12" s="667"/>
      <c r="D12" s="668"/>
      <c r="E12" s="668"/>
      <c r="F12" s="668"/>
      <c r="G12" s="668"/>
      <c r="H12" s="103"/>
      <c r="I12" s="328"/>
    </row>
    <row r="13" spans="1:11">
      <c r="A13" s="326">
        <v>1</v>
      </c>
      <c r="B13" s="96" t="s">
        <v>26</v>
      </c>
      <c r="C13" s="897">
        <f>'Pg3 Rev App X C7 Summary'!C10</f>
        <v>73.082047123374281</v>
      </c>
      <c r="D13" s="669"/>
      <c r="E13" s="669">
        <f>'Pg4 As Filed App X C7 FERC Adj '!C11</f>
        <v>73.082047123374281</v>
      </c>
      <c r="F13" s="669"/>
      <c r="G13" s="669">
        <f>C13-E13</f>
        <v>0</v>
      </c>
      <c r="H13" s="480" t="s">
        <v>459</v>
      </c>
      <c r="I13" s="328">
        <f>A13</f>
        <v>1</v>
      </c>
      <c r="K13" s="981"/>
    </row>
    <row r="14" spans="1:11">
      <c r="A14" s="326">
        <f>A13+1</f>
        <v>2</v>
      </c>
      <c r="B14" s="66"/>
      <c r="C14" s="898"/>
      <c r="D14" s="670"/>
      <c r="E14" s="670"/>
      <c r="F14" s="670"/>
      <c r="G14" s="670"/>
      <c r="H14" s="93"/>
      <c r="I14" s="328">
        <f>I13+1</f>
        <v>2</v>
      </c>
    </row>
    <row r="15" spans="1:11">
      <c r="A15" s="326">
        <f t="shared" ref="A15:A32" si="0">A14+1</f>
        <v>3</v>
      </c>
      <c r="B15" s="96" t="s">
        <v>27</v>
      </c>
      <c r="C15" s="899">
        <f>'Pg3 Rev App X C7 Summary'!C12</f>
        <v>1556.5960359496958</v>
      </c>
      <c r="D15" s="671" t="s">
        <v>460</v>
      </c>
      <c r="E15" s="672">
        <f>'Pg4 As Filed App X C7 FERC Adj '!C13</f>
        <v>1555.8119872621462</v>
      </c>
      <c r="F15" s="671"/>
      <c r="G15" s="673">
        <f>C15-E15</f>
        <v>0.78404868754955714</v>
      </c>
      <c r="H15" s="480" t="s">
        <v>461</v>
      </c>
      <c r="I15" s="328">
        <f t="shared" ref="I15:I32" si="1">I14+1</f>
        <v>3</v>
      </c>
      <c r="K15" s="482"/>
    </row>
    <row r="16" spans="1:11">
      <c r="A16" s="326">
        <f t="shared" si="0"/>
        <v>4</v>
      </c>
      <c r="B16" s="66"/>
      <c r="C16" s="898"/>
      <c r="D16" s="670"/>
      <c r="E16" s="670"/>
      <c r="F16" s="670"/>
      <c r="G16" s="670"/>
      <c r="H16" s="674"/>
      <c r="I16" s="328">
        <f t="shared" si="1"/>
        <v>4</v>
      </c>
    </row>
    <row r="17" spans="1:13">
      <c r="A17" s="326">
        <f t="shared" si="0"/>
        <v>5</v>
      </c>
      <c r="B17" s="70" t="s">
        <v>28</v>
      </c>
      <c r="C17" s="900">
        <f>'Pg3 Rev App X C7 Summary'!C14</f>
        <v>537.54219184230226</v>
      </c>
      <c r="D17" s="675"/>
      <c r="E17" s="675">
        <f>'Pg4 As Filed App X C7 FERC Adj '!C15</f>
        <v>537.54219184230226</v>
      </c>
      <c r="F17" s="675"/>
      <c r="G17" s="675">
        <f>C17-E17</f>
        <v>0</v>
      </c>
      <c r="H17" s="480" t="s">
        <v>462</v>
      </c>
      <c r="I17" s="328">
        <f t="shared" si="1"/>
        <v>5</v>
      </c>
      <c r="K17" s="980"/>
    </row>
    <row r="18" spans="1:13">
      <c r="A18" s="326">
        <f t="shared" si="0"/>
        <v>6</v>
      </c>
      <c r="B18" s="96"/>
      <c r="C18" s="898"/>
      <c r="D18" s="670"/>
      <c r="E18" s="670"/>
      <c r="F18" s="670"/>
      <c r="G18" s="670"/>
      <c r="H18" s="676"/>
      <c r="I18" s="328">
        <f t="shared" si="1"/>
        <v>6</v>
      </c>
    </row>
    <row r="19" spans="1:13">
      <c r="A19" s="326">
        <f t="shared" si="0"/>
        <v>7</v>
      </c>
      <c r="B19" s="96" t="s">
        <v>29</v>
      </c>
      <c r="C19" s="898"/>
      <c r="D19" s="670"/>
      <c r="E19" s="670"/>
      <c r="F19" s="670"/>
      <c r="G19" s="670"/>
      <c r="H19" s="676"/>
      <c r="I19" s="328">
        <f t="shared" si="1"/>
        <v>7</v>
      </c>
    </row>
    <row r="20" spans="1:13">
      <c r="A20" s="326">
        <f t="shared" si="0"/>
        <v>8</v>
      </c>
      <c r="B20" s="96"/>
      <c r="C20" s="898"/>
      <c r="D20" s="670"/>
      <c r="E20" s="670"/>
      <c r="F20" s="670"/>
      <c r="G20" s="670"/>
      <c r="H20" s="677"/>
      <c r="I20" s="328">
        <f t="shared" si="1"/>
        <v>8</v>
      </c>
    </row>
    <row r="21" spans="1:13">
      <c r="A21" s="326">
        <f t="shared" si="0"/>
        <v>9</v>
      </c>
      <c r="B21" s="97" t="s">
        <v>402</v>
      </c>
      <c r="C21" s="899">
        <f>'Pg3 Rev App X C7 Summary'!C18</f>
        <v>1348.9571412629327</v>
      </c>
      <c r="D21" s="671" t="s">
        <v>460</v>
      </c>
      <c r="E21" s="672">
        <f>'Pg4 As Filed App X C7 FERC Adj '!C19</f>
        <v>1348.1571162459422</v>
      </c>
      <c r="F21" s="671"/>
      <c r="G21" s="678">
        <f>C21-E21</f>
        <v>0.80002501699050299</v>
      </c>
      <c r="H21" s="101" t="s">
        <v>463</v>
      </c>
      <c r="I21" s="328">
        <f t="shared" si="1"/>
        <v>9</v>
      </c>
      <c r="K21" s="105"/>
    </row>
    <row r="22" spans="1:13">
      <c r="A22" s="326">
        <f t="shared" si="0"/>
        <v>10</v>
      </c>
      <c r="B22" s="97"/>
      <c r="C22" s="679"/>
      <c r="D22" s="121"/>
      <c r="E22" s="121"/>
      <c r="F22" s="121"/>
      <c r="G22" s="121"/>
      <c r="H22" s="101"/>
      <c r="I22" s="328">
        <f t="shared" si="1"/>
        <v>10</v>
      </c>
    </row>
    <row r="23" spans="1:13">
      <c r="A23" s="326">
        <f t="shared" si="0"/>
        <v>11</v>
      </c>
      <c r="B23" s="96" t="s">
        <v>30</v>
      </c>
      <c r="C23" s="901"/>
      <c r="D23" s="680"/>
      <c r="E23" s="680"/>
      <c r="F23" s="680"/>
      <c r="G23" s="680"/>
      <c r="H23" s="101"/>
      <c r="I23" s="328">
        <f t="shared" si="1"/>
        <v>11</v>
      </c>
    </row>
    <row r="24" spans="1:13">
      <c r="A24" s="326">
        <f t="shared" si="0"/>
        <v>12</v>
      </c>
      <c r="B24" s="70"/>
      <c r="C24" s="679"/>
      <c r="D24" s="121"/>
      <c r="E24" s="121"/>
      <c r="F24" s="121"/>
      <c r="G24" s="121"/>
      <c r="H24" s="101"/>
      <c r="I24" s="328">
        <f t="shared" si="1"/>
        <v>12</v>
      </c>
    </row>
    <row r="25" spans="1:13">
      <c r="A25" s="326">
        <f t="shared" si="0"/>
        <v>13</v>
      </c>
      <c r="B25" s="97" t="s">
        <v>474</v>
      </c>
      <c r="C25" s="767">
        <f>'Pg3 Rev App X C7 Summary'!C22</f>
        <v>-38.560040741172912</v>
      </c>
      <c r="D25" s="134"/>
      <c r="E25" s="528">
        <f>'Pg4 As Filed App X C7 FERC Adj '!C23</f>
        <v>-38.560040741172912</v>
      </c>
      <c r="F25" s="134"/>
      <c r="G25" s="889">
        <f>C25-E25</f>
        <v>0</v>
      </c>
      <c r="H25" s="101" t="s">
        <v>464</v>
      </c>
      <c r="I25" s="328">
        <f t="shared" si="1"/>
        <v>13</v>
      </c>
      <c r="K25" s="482"/>
    </row>
    <row r="26" spans="1:13">
      <c r="A26" s="326">
        <f t="shared" si="0"/>
        <v>14</v>
      </c>
      <c r="B26" s="82"/>
      <c r="C26" s="681"/>
      <c r="D26" s="682"/>
      <c r="E26" s="682"/>
      <c r="F26" s="682"/>
      <c r="G26" s="682"/>
      <c r="H26" s="101"/>
      <c r="I26" s="328">
        <f t="shared" si="1"/>
        <v>14</v>
      </c>
      <c r="K26" s="982"/>
    </row>
    <row r="27" spans="1:13" ht="16" thickBot="1">
      <c r="A27" s="326">
        <f t="shared" si="0"/>
        <v>15</v>
      </c>
      <c r="B27" s="66" t="s">
        <v>475</v>
      </c>
      <c r="C27" s="683">
        <f>'Pg3 Rev App X C7 Summary'!C24</f>
        <v>3477.6173754371321</v>
      </c>
      <c r="D27" s="671" t="s">
        <v>460</v>
      </c>
      <c r="E27" s="684">
        <f>'Pg4 As Filed App X C7 FERC Adj '!C25</f>
        <v>3476.033301732592</v>
      </c>
      <c r="F27" s="671"/>
      <c r="G27" s="685">
        <f>C27-E27</f>
        <v>1.5840737045400601</v>
      </c>
      <c r="H27" s="101" t="s">
        <v>741</v>
      </c>
      <c r="I27" s="328">
        <f t="shared" si="1"/>
        <v>15</v>
      </c>
      <c r="L27" s="105"/>
      <c r="M27" s="483"/>
    </row>
    <row r="28" spans="1:13" ht="16" thickTop="1">
      <c r="A28" s="326">
        <f t="shared" si="0"/>
        <v>16</v>
      </c>
      <c r="B28" s="66"/>
      <c r="C28" s="722"/>
      <c r="D28" s="671"/>
      <c r="E28" s="389"/>
      <c r="F28" s="671"/>
      <c r="G28" s="723"/>
      <c r="H28" s="72"/>
      <c r="I28" s="328">
        <f t="shared" si="1"/>
        <v>16</v>
      </c>
      <c r="L28" s="105"/>
      <c r="M28" s="483"/>
    </row>
    <row r="29" spans="1:13">
      <c r="A29" s="326">
        <f t="shared" si="0"/>
        <v>17</v>
      </c>
      <c r="B29" s="98" t="s">
        <v>476</v>
      </c>
      <c r="C29" s="724">
        <f>'Pg3 Rev App X C7 Summary'!C26</f>
        <v>-961.30799999999999</v>
      </c>
      <c r="D29" s="671"/>
      <c r="E29" s="726">
        <f>'Pg4 As Filed App X C7 FERC Adj '!C27</f>
        <v>-961.30799999999999</v>
      </c>
      <c r="F29" s="671"/>
      <c r="G29" s="889">
        <f>C29-E29</f>
        <v>0</v>
      </c>
      <c r="H29" s="101" t="s">
        <v>689</v>
      </c>
      <c r="I29" s="328">
        <f t="shared" si="1"/>
        <v>17</v>
      </c>
      <c r="L29" s="105"/>
      <c r="M29" s="483"/>
    </row>
    <row r="30" spans="1:13">
      <c r="A30" s="326">
        <f t="shared" si="0"/>
        <v>18</v>
      </c>
      <c r="B30" s="66"/>
      <c r="C30" s="722"/>
      <c r="D30" s="671"/>
      <c r="E30" s="389"/>
      <c r="F30" s="671"/>
      <c r="G30" s="723"/>
      <c r="H30" s="72"/>
      <c r="I30" s="328">
        <f t="shared" si="1"/>
        <v>18</v>
      </c>
      <c r="L30" s="105"/>
      <c r="M30" s="483"/>
    </row>
    <row r="31" spans="1:13" ht="16" thickBot="1">
      <c r="A31" s="326">
        <f t="shared" si="0"/>
        <v>19</v>
      </c>
      <c r="B31" s="66" t="s">
        <v>403</v>
      </c>
      <c r="C31" s="683">
        <f>'Pg3 Rev App X C7 Summary'!C28</f>
        <v>2517.3093754371321</v>
      </c>
      <c r="D31" s="671" t="s">
        <v>460</v>
      </c>
      <c r="E31" s="685">
        <f>'Pg4 As Filed App X C7 FERC Adj '!C29</f>
        <v>2514.725301732592</v>
      </c>
      <c r="F31" s="671"/>
      <c r="G31" s="685">
        <f>C31-E31-1</f>
        <v>1.5840737045400601</v>
      </c>
      <c r="H31" s="101" t="s">
        <v>742</v>
      </c>
      <c r="I31" s="328">
        <f t="shared" si="1"/>
        <v>19</v>
      </c>
      <c r="L31" s="105"/>
      <c r="M31" s="483"/>
    </row>
    <row r="32" spans="1:13" ht="16.5" thickTop="1" thickBot="1">
      <c r="A32" s="326">
        <f t="shared" si="0"/>
        <v>20</v>
      </c>
      <c r="B32" s="510"/>
      <c r="C32" s="102"/>
      <c r="D32" s="686"/>
      <c r="E32" s="686"/>
      <c r="F32" s="686"/>
      <c r="G32" s="686"/>
      <c r="H32" s="686"/>
      <c r="I32" s="328">
        <f t="shared" si="1"/>
        <v>20</v>
      </c>
    </row>
    <row r="34" spans="1:9" ht="16" thickBot="1">
      <c r="A34" s="658"/>
      <c r="B34" s="207"/>
      <c r="C34" s="687"/>
      <c r="D34" s="687"/>
      <c r="E34" s="687"/>
      <c r="F34" s="687"/>
      <c r="G34" s="687"/>
      <c r="H34" s="69"/>
      <c r="I34" s="658"/>
    </row>
    <row r="35" spans="1:9" ht="46.5" customHeight="1">
      <c r="A35" s="327"/>
      <c r="B35" s="688"/>
      <c r="C35" s="991" t="str">
        <f>C9</f>
        <v>Revised - Appendix X Cycle 7</v>
      </c>
      <c r="D35" s="93"/>
      <c r="E35" s="961" t="str">
        <f>E9</f>
        <v>As Filed - Appendix X Cycle 7 ER18-1690 and ER24-176</v>
      </c>
      <c r="F35" s="662"/>
      <c r="G35" s="663" t="s">
        <v>455</v>
      </c>
      <c r="H35" s="689"/>
      <c r="I35" s="329"/>
    </row>
    <row r="36" spans="1:9">
      <c r="A36" s="326" t="s">
        <v>2</v>
      </c>
      <c r="B36" s="67"/>
      <c r="C36" s="665" t="s">
        <v>23</v>
      </c>
      <c r="D36" s="93"/>
      <c r="E36" s="93" t="s">
        <v>23</v>
      </c>
      <c r="F36" s="93"/>
      <c r="G36" s="663" t="s">
        <v>456</v>
      </c>
      <c r="H36" s="93"/>
      <c r="I36" s="328" t="s">
        <v>2</v>
      </c>
    </row>
    <row r="37" spans="1:9">
      <c r="A37" s="326" t="s">
        <v>3</v>
      </c>
      <c r="B37" s="95" t="s">
        <v>465</v>
      </c>
      <c r="C37" s="100" t="s">
        <v>25</v>
      </c>
      <c r="D37" s="557"/>
      <c r="E37" s="557" t="s">
        <v>25</v>
      </c>
      <c r="F37" s="557"/>
      <c r="G37" s="666" t="s">
        <v>458</v>
      </c>
      <c r="H37" s="557" t="s">
        <v>5</v>
      </c>
      <c r="I37" s="328" t="s">
        <v>3</v>
      </c>
    </row>
    <row r="38" spans="1:9">
      <c r="A38" s="326">
        <f>A32+1</f>
        <v>21</v>
      </c>
      <c r="B38" s="66"/>
      <c r="C38" s="667"/>
      <c r="D38" s="668"/>
      <c r="E38" s="668"/>
      <c r="F38" s="668"/>
      <c r="G38" s="668"/>
      <c r="H38" s="103"/>
      <c r="I38" s="328">
        <f>I32+1</f>
        <v>21</v>
      </c>
    </row>
    <row r="39" spans="1:9">
      <c r="A39" s="326">
        <f>A38+1</f>
        <v>22</v>
      </c>
      <c r="B39" s="96" t="str">
        <f>B13</f>
        <v>Section 1 - Direct Maintenance Expense Cost Component</v>
      </c>
      <c r="C39" s="690">
        <f>'Pg3 Rev App X C7 Summary'!C36</f>
        <v>6.0901705936145234</v>
      </c>
      <c r="D39" s="691"/>
      <c r="E39" s="691">
        <f>'Pg4 As Filed App X C7 FERC Adj '!C37</f>
        <v>6.0901705936145234</v>
      </c>
      <c r="F39" s="691"/>
      <c r="G39" s="691">
        <f>C39-E39</f>
        <v>0</v>
      </c>
      <c r="H39" s="2" t="s">
        <v>466</v>
      </c>
      <c r="I39" s="328">
        <f>I38+1</f>
        <v>22</v>
      </c>
    </row>
    <row r="40" spans="1:9">
      <c r="A40" s="326">
        <f t="shared" ref="A40:A60" si="2">A39+1</f>
        <v>23</v>
      </c>
      <c r="B40" s="66"/>
      <c r="C40" s="692"/>
      <c r="D40" s="693"/>
      <c r="E40" s="693"/>
      <c r="F40" s="693"/>
      <c r="G40" s="693"/>
      <c r="H40" s="86"/>
      <c r="I40" s="328">
        <f t="shared" ref="I40:I60" si="3">I39+1</f>
        <v>23</v>
      </c>
    </row>
    <row r="41" spans="1:9">
      <c r="A41" s="326">
        <f t="shared" si="2"/>
        <v>24</v>
      </c>
      <c r="B41" s="96" t="str">
        <f>B15</f>
        <v>Section 2 - Non-Direct Expense Cost Component</v>
      </c>
      <c r="C41" s="694">
        <f>'Pg3 Rev App X C7 Summary'!C38</f>
        <v>129.71633632914131</v>
      </c>
      <c r="D41" s="671" t="s">
        <v>460</v>
      </c>
      <c r="E41" s="695">
        <f>'Pg4 As Filed App X C7 FERC Adj '!C39</f>
        <v>129.65099893851217</v>
      </c>
      <c r="F41" s="671"/>
      <c r="G41" s="696">
        <f>C41-E41</f>
        <v>6.5337390629139236E-2</v>
      </c>
      <c r="H41" s="2" t="s">
        <v>477</v>
      </c>
      <c r="I41" s="328">
        <f t="shared" si="3"/>
        <v>24</v>
      </c>
    </row>
    <row r="42" spans="1:9">
      <c r="A42" s="326">
        <f t="shared" si="2"/>
        <v>25</v>
      </c>
      <c r="B42" s="66"/>
      <c r="C42" s="692"/>
      <c r="D42" s="693"/>
      <c r="E42" s="693"/>
      <c r="F42" s="693"/>
      <c r="G42" s="693"/>
      <c r="H42" s="697"/>
      <c r="I42" s="328">
        <f t="shared" si="3"/>
        <v>25</v>
      </c>
    </row>
    <row r="43" spans="1:9">
      <c r="A43" s="326">
        <f t="shared" si="2"/>
        <v>26</v>
      </c>
      <c r="B43" s="96" t="str">
        <f>B17</f>
        <v>Section 3 - Cost Component Containing Other Specific Expenses</v>
      </c>
      <c r="C43" s="962">
        <f>'Pg3 Rev App X C7 Summary'!C40</f>
        <v>44.795182653525188</v>
      </c>
      <c r="D43" s="671"/>
      <c r="E43" s="698">
        <f>'Pg4 As Filed App X C7 FERC Adj '!C41</f>
        <v>44.795182653525188</v>
      </c>
      <c r="F43" s="698"/>
      <c r="G43" s="913">
        <f>C43-E43</f>
        <v>0</v>
      </c>
      <c r="H43" s="2" t="s">
        <v>467</v>
      </c>
      <c r="I43" s="328">
        <f t="shared" si="3"/>
        <v>26</v>
      </c>
    </row>
    <row r="44" spans="1:9">
      <c r="A44" s="326">
        <f t="shared" si="2"/>
        <v>27</v>
      </c>
      <c r="B44" s="66"/>
      <c r="C44" s="692"/>
      <c r="D44" s="693"/>
      <c r="E44" s="693"/>
      <c r="F44" s="693"/>
      <c r="G44" s="693"/>
      <c r="H44" s="674"/>
      <c r="I44" s="328">
        <f t="shared" si="3"/>
        <v>27</v>
      </c>
    </row>
    <row r="45" spans="1:9">
      <c r="A45" s="326">
        <f t="shared" si="2"/>
        <v>28</v>
      </c>
      <c r="B45" s="96" t="str">
        <f>LEFT(B19,45)</f>
        <v>Section 4 - True-Up Adjustment Cost Component</v>
      </c>
      <c r="C45" s="692"/>
      <c r="D45" s="693"/>
      <c r="E45" s="693"/>
      <c r="F45" s="693"/>
      <c r="G45" s="693"/>
      <c r="H45" s="699"/>
      <c r="I45" s="328">
        <f t="shared" si="3"/>
        <v>28</v>
      </c>
    </row>
    <row r="46" spans="1:9">
      <c r="A46" s="326">
        <f t="shared" si="2"/>
        <v>29</v>
      </c>
      <c r="B46" s="96"/>
      <c r="C46" s="692"/>
      <c r="D46" s="693"/>
      <c r="E46" s="693"/>
      <c r="F46" s="693"/>
      <c r="G46" s="693"/>
      <c r="H46" s="699"/>
      <c r="I46" s="328">
        <f t="shared" si="3"/>
        <v>29</v>
      </c>
    </row>
    <row r="47" spans="1:9">
      <c r="A47" s="326">
        <f t="shared" si="2"/>
        <v>30</v>
      </c>
      <c r="B47" s="97" t="str">
        <f>B21</f>
        <v xml:space="preserve">   True-Up Adjustment derived in Cycle 7</v>
      </c>
      <c r="C47" s="694">
        <f>'Pg3 Rev App X C7 Summary'!C44</f>
        <v>112.41309510524439</v>
      </c>
      <c r="D47" s="671" t="s">
        <v>460</v>
      </c>
      <c r="E47" s="695">
        <f>'Pg4 As Filed App X C7 FERC Adj '!C45</f>
        <v>112.34642635382852</v>
      </c>
      <c r="F47" s="671"/>
      <c r="G47" s="696">
        <f>C47-E47</f>
        <v>6.6668751415875249E-2</v>
      </c>
      <c r="H47" s="2" t="s">
        <v>468</v>
      </c>
      <c r="I47" s="328">
        <f t="shared" si="3"/>
        <v>30</v>
      </c>
    </row>
    <row r="48" spans="1:9">
      <c r="A48" s="326">
        <f t="shared" si="2"/>
        <v>31</v>
      </c>
      <c r="B48" s="97"/>
      <c r="C48" s="700"/>
      <c r="D48" s="701"/>
      <c r="E48" s="701"/>
      <c r="F48" s="701"/>
      <c r="G48" s="701"/>
      <c r="H48" s="101"/>
      <c r="I48" s="328">
        <f t="shared" si="3"/>
        <v>31</v>
      </c>
    </row>
    <row r="49" spans="1:10">
      <c r="A49" s="326">
        <f t="shared" si="2"/>
        <v>32</v>
      </c>
      <c r="B49" s="96" t="str">
        <f>B23</f>
        <v>Section 5 - Interest True-Up Adjustment Cost Component</v>
      </c>
      <c r="C49" s="700"/>
      <c r="D49" s="701"/>
      <c r="E49" s="701"/>
      <c r="F49" s="701"/>
      <c r="G49" s="701"/>
      <c r="H49" s="621"/>
      <c r="I49" s="328">
        <f t="shared" si="3"/>
        <v>32</v>
      </c>
    </row>
    <row r="50" spans="1:10">
      <c r="A50" s="326">
        <f t="shared" si="2"/>
        <v>33</v>
      </c>
      <c r="B50" s="96"/>
      <c r="C50" s="700"/>
      <c r="D50" s="701"/>
      <c r="E50" s="701"/>
      <c r="F50" s="701"/>
      <c r="G50" s="701"/>
      <c r="H50" s="621"/>
      <c r="I50" s="328">
        <f t="shared" si="3"/>
        <v>33</v>
      </c>
    </row>
    <row r="51" spans="1:10">
      <c r="A51" s="326">
        <f t="shared" si="2"/>
        <v>34</v>
      </c>
      <c r="B51" s="8" t="str">
        <f>B25</f>
        <v xml:space="preserve">   Cycle 6 Interest True-Up Adjustment</v>
      </c>
      <c r="C51" s="725">
        <f>'Pg3 Rev App X C7 Summary'!C48</f>
        <v>-3.2133367284310759</v>
      </c>
      <c r="D51" s="620"/>
      <c r="E51" s="620">
        <f>'Pg4 As Filed App X C7 FERC Adj '!C49</f>
        <v>-3.2133367284310759</v>
      </c>
      <c r="F51" s="620"/>
      <c r="G51" s="698">
        <f>C51-E51</f>
        <v>0</v>
      </c>
      <c r="H51" s="2" t="s">
        <v>471</v>
      </c>
      <c r="I51" s="328">
        <f t="shared" si="3"/>
        <v>34</v>
      </c>
    </row>
    <row r="52" spans="1:10">
      <c r="A52" s="326">
        <f t="shared" si="2"/>
        <v>35</v>
      </c>
      <c r="B52" s="8"/>
      <c r="C52" s="725"/>
      <c r="D52" s="620"/>
      <c r="E52" s="620"/>
      <c r="F52" s="620"/>
      <c r="G52" s="698"/>
      <c r="H52" s="2"/>
      <c r="I52" s="328">
        <f t="shared" si="3"/>
        <v>35</v>
      </c>
    </row>
    <row r="53" spans="1:10">
      <c r="A53" s="326">
        <f t="shared" si="2"/>
        <v>36</v>
      </c>
      <c r="B53" s="8" t="s">
        <v>20</v>
      </c>
      <c r="C53" s="702">
        <f>'Pg3 Rev App X C7 Summary'!C50</f>
        <v>-80.108999999999995</v>
      </c>
      <c r="D53" s="620"/>
      <c r="E53" s="703">
        <f>'Pg4 As Filed App X C7 FERC Adj '!C51</f>
        <v>-80.108999999999995</v>
      </c>
      <c r="F53" s="620"/>
      <c r="G53" s="704">
        <f>C53-E53</f>
        <v>0</v>
      </c>
      <c r="H53" s="2" t="s">
        <v>472</v>
      </c>
      <c r="I53" s="328">
        <f t="shared" si="3"/>
        <v>36</v>
      </c>
    </row>
    <row r="54" spans="1:10">
      <c r="A54" s="326">
        <f t="shared" si="2"/>
        <v>37</v>
      </c>
      <c r="B54" s="66"/>
      <c r="C54" s="705"/>
      <c r="D54" s="706"/>
      <c r="E54" s="706"/>
      <c r="F54" s="706"/>
      <c r="G54" s="706"/>
      <c r="H54" s="93"/>
      <c r="I54" s="328">
        <f t="shared" si="3"/>
        <v>37</v>
      </c>
    </row>
    <row r="55" spans="1:10" ht="16" thickBot="1">
      <c r="A55" s="326">
        <f t="shared" si="2"/>
        <v>38</v>
      </c>
      <c r="B55" s="66" t="s">
        <v>469</v>
      </c>
      <c r="C55" s="708">
        <f>'Pg3 Rev App X C7 Summary'!C52</f>
        <v>209.77578128642767</v>
      </c>
      <c r="D55" s="671" t="s">
        <v>460</v>
      </c>
      <c r="E55" s="707">
        <f>'Pg4 As Filed App X C7 FERC Adj '!C53</f>
        <v>209.56044181104932</v>
      </c>
      <c r="F55" s="671"/>
      <c r="G55" s="708">
        <f>C55-E55</f>
        <v>0.21533947537835729</v>
      </c>
      <c r="H55" s="2" t="s">
        <v>740</v>
      </c>
      <c r="I55" s="328">
        <f t="shared" si="3"/>
        <v>38</v>
      </c>
      <c r="J55" s="709"/>
    </row>
    <row r="56" spans="1:10" ht="16" thickTop="1">
      <c r="A56" s="326">
        <f t="shared" si="2"/>
        <v>39</v>
      </c>
      <c r="B56" s="66"/>
      <c r="C56" s="710"/>
      <c r="D56" s="711"/>
      <c r="E56" s="711"/>
      <c r="F56" s="711"/>
      <c r="G56" s="711"/>
      <c r="H56" s="712"/>
      <c r="I56" s="328">
        <f t="shared" si="3"/>
        <v>39</v>
      </c>
    </row>
    <row r="57" spans="1:10">
      <c r="A57" s="326">
        <f t="shared" si="2"/>
        <v>40</v>
      </c>
      <c r="B57" s="98" t="s">
        <v>470</v>
      </c>
      <c r="C57" s="902">
        <f>'Pg3 Rev App X C7 Summary'!C54</f>
        <v>12</v>
      </c>
      <c r="D57" s="713"/>
      <c r="E57" s="714">
        <f>'Pg4 As Filed App X C7 FERC Adj '!C55</f>
        <v>12</v>
      </c>
      <c r="F57" s="713"/>
      <c r="G57" s="714">
        <f>C57-E57</f>
        <v>0</v>
      </c>
      <c r="H57" s="2" t="s">
        <v>478</v>
      </c>
      <c r="I57" s="328">
        <f t="shared" si="3"/>
        <v>40</v>
      </c>
    </row>
    <row r="58" spans="1:10">
      <c r="A58" s="326">
        <f t="shared" si="2"/>
        <v>41</v>
      </c>
      <c r="B58" s="66"/>
      <c r="C58" s="710"/>
      <c r="D58" s="711"/>
      <c r="E58" s="711"/>
      <c r="F58" s="711"/>
      <c r="G58" s="711"/>
      <c r="H58" s="715"/>
      <c r="I58" s="328">
        <f t="shared" si="3"/>
        <v>41</v>
      </c>
    </row>
    <row r="59" spans="1:10" ht="16" thickBot="1">
      <c r="A59" s="326">
        <f t="shared" si="2"/>
        <v>42</v>
      </c>
      <c r="B59" s="98" t="str">
        <f>B27</f>
        <v>Total Citizens' Cycle 7 Annual Costs</v>
      </c>
      <c r="C59" s="716">
        <f>'Pg3 Rev App X C7 Summary'!C56</f>
        <v>2517.3093754371321</v>
      </c>
      <c r="D59" s="671" t="s">
        <v>460</v>
      </c>
      <c r="E59" s="717">
        <f>'Pg4 As Filed App X C7 FERC Adj '!C57</f>
        <v>2514.725301732592</v>
      </c>
      <c r="F59" s="671"/>
      <c r="G59" s="718">
        <f>C59-E59-1</f>
        <v>1.5840737045400601</v>
      </c>
      <c r="H59" s="2" t="s">
        <v>479</v>
      </c>
      <c r="I59" s="328">
        <f t="shared" si="3"/>
        <v>42</v>
      </c>
    </row>
    <row r="60" spans="1:10" ht="16.5" thickTop="1" thickBot="1">
      <c r="A60" s="326">
        <f t="shared" si="2"/>
        <v>43</v>
      </c>
      <c r="B60" s="686"/>
      <c r="C60" s="719"/>
      <c r="D60" s="720"/>
      <c r="E60" s="720"/>
      <c r="F60" s="720"/>
      <c r="G60" s="720"/>
      <c r="H60" s="721"/>
      <c r="I60" s="328">
        <f t="shared" si="3"/>
        <v>43</v>
      </c>
    </row>
    <row r="63" spans="1:10">
      <c r="A63" s="671" t="s">
        <v>460</v>
      </c>
      <c r="B63" s="111" t="s">
        <v>801</v>
      </c>
      <c r="C63" s="5"/>
    </row>
    <row r="64" spans="1:10">
      <c r="B64" s="94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52" orientation="portrait" r:id="rId1"/>
  <headerFooter scaleWithDoc="0" alignWithMargins="0">
    <oddFooter>&amp;L&amp;F&amp;CPage 2&amp;R&amp;A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FFC4-108E-46E7-8865-871BEDB61B19}">
  <dimension ref="A1:H96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83" style="7" customWidth="1"/>
    <col min="3" max="3" width="16.81640625" style="7" customWidth="1"/>
    <col min="4" max="4" width="1.54296875" style="7" customWidth="1"/>
    <col min="5" max="5" width="38.81640625" style="7" customWidth="1"/>
    <col min="6" max="6" width="5.1796875" style="106" customWidth="1"/>
    <col min="7" max="16384" width="8.81640625" style="7"/>
  </cols>
  <sheetData>
    <row r="1" spans="1:6">
      <c r="A1" s="914" t="s">
        <v>749</v>
      </c>
    </row>
    <row r="2" spans="1:6">
      <c r="A2" s="112"/>
      <c r="B2" s="82"/>
      <c r="C2" s="84"/>
      <c r="D2" s="84"/>
      <c r="E2" s="93"/>
      <c r="F2" s="112"/>
    </row>
    <row r="3" spans="1:6">
      <c r="A3" s="112"/>
      <c r="B3" s="1013" t="s">
        <v>0</v>
      </c>
      <c r="C3" s="1041"/>
      <c r="D3" s="1041"/>
      <c r="E3" s="1041"/>
      <c r="F3" s="112"/>
    </row>
    <row r="4" spans="1:6">
      <c r="A4" s="112" t="s">
        <v>6</v>
      </c>
      <c r="B4" s="1013" t="s">
        <v>357</v>
      </c>
      <c r="C4" s="1041"/>
      <c r="D4" s="1041"/>
      <c r="E4" s="1041"/>
      <c r="F4" s="112" t="s">
        <v>6</v>
      </c>
    </row>
    <row r="5" spans="1:6">
      <c r="A5" s="112"/>
      <c r="B5" s="1038" t="s">
        <v>480</v>
      </c>
      <c r="C5" s="1039"/>
      <c r="D5" s="1039"/>
      <c r="E5" s="1039"/>
      <c r="F5" s="112"/>
    </row>
    <row r="6" spans="1:6">
      <c r="A6" s="112"/>
      <c r="B6" s="1040" t="s">
        <v>1</v>
      </c>
      <c r="C6" s="1041"/>
      <c r="D6" s="1041"/>
      <c r="E6" s="1041"/>
      <c r="F6" s="112"/>
    </row>
    <row r="7" spans="1:6">
      <c r="A7" s="112"/>
      <c r="B7" s="506"/>
      <c r="C7" s="82"/>
      <c r="D7" s="82"/>
      <c r="E7" s="82"/>
      <c r="F7" s="112"/>
    </row>
    <row r="8" spans="1:6">
      <c r="A8" s="112" t="s">
        <v>2</v>
      </c>
      <c r="B8" s="82"/>
      <c r="C8" s="85"/>
      <c r="D8" s="85"/>
      <c r="E8" s="93"/>
      <c r="F8" s="112" t="s">
        <v>2</v>
      </c>
    </row>
    <row r="9" spans="1:6">
      <c r="A9" s="112" t="s">
        <v>3</v>
      </c>
      <c r="B9" s="82" t="s">
        <v>6</v>
      </c>
      <c r="C9" s="604" t="s">
        <v>33</v>
      </c>
      <c r="D9" s="85"/>
      <c r="E9" s="605" t="s">
        <v>5</v>
      </c>
      <c r="F9" s="112" t="s">
        <v>3</v>
      </c>
    </row>
    <row r="10" spans="1:6">
      <c r="A10" s="112"/>
      <c r="B10" s="11" t="s">
        <v>358</v>
      </c>
      <c r="C10" s="88"/>
      <c r="D10" s="85"/>
      <c r="E10" s="93"/>
      <c r="F10" s="112"/>
    </row>
    <row r="11" spans="1:6">
      <c r="A11" s="112"/>
      <c r="B11" s="87"/>
      <c r="C11" s="88"/>
      <c r="D11" s="88"/>
      <c r="E11" s="93"/>
      <c r="F11" s="112"/>
    </row>
    <row r="12" spans="1:6">
      <c r="A12" s="112">
        <v>1</v>
      </c>
      <c r="B12" s="11" t="s">
        <v>359</v>
      </c>
      <c r="C12" s="88"/>
      <c r="D12" s="88"/>
      <c r="E12" s="93"/>
      <c r="F12" s="112">
        <f>A12</f>
        <v>1</v>
      </c>
    </row>
    <row r="13" spans="1:6">
      <c r="A13" s="112">
        <f>A12+1</f>
        <v>2</v>
      </c>
      <c r="B13" s="8" t="s">
        <v>360</v>
      </c>
      <c r="C13" s="819">
        <f>C81</f>
        <v>4230651.4034380764</v>
      </c>
      <c r="D13" s="671" t="s">
        <v>460</v>
      </c>
      <c r="E13" s="86" t="s">
        <v>612</v>
      </c>
      <c r="F13" s="112">
        <f>F12+1</f>
        <v>2</v>
      </c>
    </row>
    <row r="14" spans="1:6">
      <c r="A14" s="112">
        <f t="shared" ref="A14:A49" si="0">A13+1</f>
        <v>3</v>
      </c>
      <c r="B14" s="8" t="s">
        <v>152</v>
      </c>
      <c r="C14" s="199">
        <f>C82</f>
        <v>7083.6225724307587</v>
      </c>
      <c r="D14" s="671"/>
      <c r="E14" s="86" t="s">
        <v>483</v>
      </c>
      <c r="F14" s="112">
        <f t="shared" ref="F14:F49" si="1">F13+1</f>
        <v>3</v>
      </c>
    </row>
    <row r="15" spans="1:6">
      <c r="A15" s="112">
        <f t="shared" si="0"/>
        <v>4</v>
      </c>
      <c r="B15" s="8" t="s">
        <v>153</v>
      </c>
      <c r="C15" s="816">
        <f>C83</f>
        <v>22238.044326392737</v>
      </c>
      <c r="D15" s="671" t="s">
        <v>460</v>
      </c>
      <c r="E15" s="86" t="s">
        <v>613</v>
      </c>
      <c r="F15" s="112">
        <f t="shared" si="1"/>
        <v>4</v>
      </c>
    </row>
    <row r="16" spans="1:6">
      <c r="A16" s="112">
        <f t="shared" si="0"/>
        <v>5</v>
      </c>
      <c r="B16" s="8" t="s">
        <v>361</v>
      </c>
      <c r="C16" s="820">
        <f>C84</f>
        <v>39958.723719633148</v>
      </c>
      <c r="D16" s="671" t="s">
        <v>460</v>
      </c>
      <c r="E16" s="86" t="s">
        <v>614</v>
      </c>
      <c r="F16" s="112">
        <f t="shared" si="1"/>
        <v>5</v>
      </c>
    </row>
    <row r="17" spans="1:6">
      <c r="A17" s="112">
        <f t="shared" si="0"/>
        <v>6</v>
      </c>
      <c r="B17" s="8" t="s">
        <v>362</v>
      </c>
      <c r="C17" s="611">
        <f>SUM(C13:C16)</f>
        <v>4299931.7940565329</v>
      </c>
      <c r="D17" s="671" t="s">
        <v>460</v>
      </c>
      <c r="E17" s="86" t="s">
        <v>615</v>
      </c>
      <c r="F17" s="112">
        <f t="shared" si="1"/>
        <v>6</v>
      </c>
    </row>
    <row r="18" spans="1:6">
      <c r="A18" s="112">
        <f t="shared" si="0"/>
        <v>7</v>
      </c>
      <c r="B18" s="83"/>
      <c r="C18" s="463"/>
      <c r="D18" s="89"/>
      <c r="E18" s="93"/>
      <c r="F18" s="112">
        <f t="shared" si="1"/>
        <v>7</v>
      </c>
    </row>
    <row r="19" spans="1:6">
      <c r="A19" s="112">
        <f t="shared" si="0"/>
        <v>8</v>
      </c>
      <c r="B19" s="11" t="s">
        <v>363</v>
      </c>
      <c r="C19" s="463"/>
      <c r="D19" s="89"/>
      <c r="E19" s="93"/>
      <c r="F19" s="112">
        <f t="shared" si="1"/>
        <v>8</v>
      </c>
    </row>
    <row r="20" spans="1:6">
      <c r="A20" s="112">
        <f t="shared" si="0"/>
        <v>9</v>
      </c>
      <c r="B20" s="8" t="s">
        <v>364</v>
      </c>
      <c r="C20" s="464">
        <v>2812.8896153846149</v>
      </c>
      <c r="D20" s="85"/>
      <c r="E20" s="86" t="s">
        <v>616</v>
      </c>
      <c r="F20" s="112">
        <f t="shared" si="1"/>
        <v>9</v>
      </c>
    </row>
    <row r="21" spans="1:6">
      <c r="A21" s="112">
        <f t="shared" si="0"/>
        <v>10</v>
      </c>
      <c r="B21" s="8" t="s">
        <v>365</v>
      </c>
      <c r="C21" s="465">
        <v>0</v>
      </c>
      <c r="D21" s="85"/>
      <c r="E21" s="86" t="s">
        <v>159</v>
      </c>
      <c r="F21" s="112">
        <f t="shared" si="1"/>
        <v>10</v>
      </c>
    </row>
    <row r="22" spans="1:6">
      <c r="A22" s="112">
        <f t="shared" si="0"/>
        <v>11</v>
      </c>
      <c r="B22" s="8" t="s">
        <v>366</v>
      </c>
      <c r="C22" s="608">
        <f>C20+C21</f>
        <v>2812.8896153846149</v>
      </c>
      <c r="D22" s="322"/>
      <c r="E22" s="86" t="s">
        <v>617</v>
      </c>
      <c r="F22" s="112">
        <f t="shared" si="1"/>
        <v>11</v>
      </c>
    </row>
    <row r="23" spans="1:6">
      <c r="A23" s="112">
        <f t="shared" si="0"/>
        <v>12</v>
      </c>
      <c r="B23" s="8"/>
      <c r="C23" s="466"/>
      <c r="D23" s="84"/>
      <c r="E23" s="93"/>
      <c r="F23" s="112">
        <f t="shared" si="1"/>
        <v>12</v>
      </c>
    </row>
    <row r="24" spans="1:6">
      <c r="A24" s="112">
        <f t="shared" si="0"/>
        <v>13</v>
      </c>
      <c r="B24" s="11" t="s">
        <v>367</v>
      </c>
      <c r="C24" s="463"/>
      <c r="D24" s="89"/>
      <c r="E24" s="93"/>
      <c r="F24" s="112">
        <f t="shared" si="1"/>
        <v>13</v>
      </c>
    </row>
    <row r="25" spans="1:6">
      <c r="A25" s="112">
        <f t="shared" si="0"/>
        <v>14</v>
      </c>
      <c r="B25" s="83" t="s">
        <v>368</v>
      </c>
      <c r="C25" s="890">
        <v>-603364.52150000003</v>
      </c>
      <c r="D25" s="671" t="s">
        <v>460</v>
      </c>
      <c r="E25" s="86" t="s">
        <v>730</v>
      </c>
      <c r="F25" s="112">
        <f t="shared" si="1"/>
        <v>14</v>
      </c>
    </row>
    <row r="26" spans="1:6">
      <c r="A26" s="112">
        <f t="shared" si="0"/>
        <v>15</v>
      </c>
      <c r="B26" s="83" t="s">
        <v>369</v>
      </c>
      <c r="C26" s="468">
        <v>0</v>
      </c>
      <c r="D26" s="85"/>
      <c r="E26" s="86" t="s">
        <v>618</v>
      </c>
      <c r="F26" s="112">
        <f t="shared" si="1"/>
        <v>15</v>
      </c>
    </row>
    <row r="27" spans="1:6">
      <c r="A27" s="112">
        <f t="shared" si="0"/>
        <v>16</v>
      </c>
      <c r="B27" s="8" t="s">
        <v>370</v>
      </c>
      <c r="C27" s="611">
        <f>SUM(C25:C26)</f>
        <v>-603364.52150000003</v>
      </c>
      <c r="D27" s="671" t="s">
        <v>460</v>
      </c>
      <c r="E27" s="86" t="s">
        <v>619</v>
      </c>
      <c r="F27" s="112">
        <f t="shared" si="1"/>
        <v>16</v>
      </c>
    </row>
    <row r="28" spans="1:6">
      <c r="A28" s="112">
        <f t="shared" si="0"/>
        <v>17</v>
      </c>
      <c r="B28" s="82"/>
      <c r="C28" s="469"/>
      <c r="D28" s="90"/>
      <c r="E28" s="93"/>
      <c r="F28" s="112">
        <f t="shared" si="1"/>
        <v>17</v>
      </c>
    </row>
    <row r="29" spans="1:6">
      <c r="A29" s="112">
        <f t="shared" si="0"/>
        <v>18</v>
      </c>
      <c r="B29" s="11" t="s">
        <v>371</v>
      </c>
      <c r="C29" s="469"/>
      <c r="D29" s="90"/>
      <c r="E29" s="93"/>
      <c r="F29" s="112">
        <f t="shared" si="1"/>
        <v>18</v>
      </c>
    </row>
    <row r="30" spans="1:6">
      <c r="A30" s="112">
        <f t="shared" si="0"/>
        <v>19</v>
      </c>
      <c r="B30" s="8" t="s">
        <v>372</v>
      </c>
      <c r="C30" s="819">
        <v>46125.610034466292</v>
      </c>
      <c r="D30" s="671" t="s">
        <v>460</v>
      </c>
      <c r="E30" s="86" t="s">
        <v>708</v>
      </c>
      <c r="F30" s="112">
        <f t="shared" si="1"/>
        <v>19</v>
      </c>
    </row>
    <row r="31" spans="1:6">
      <c r="A31" s="112">
        <f t="shared" si="0"/>
        <v>20</v>
      </c>
      <c r="B31" s="8" t="s">
        <v>373</v>
      </c>
      <c r="C31" s="816">
        <v>17171.110417166059</v>
      </c>
      <c r="D31" s="671" t="s">
        <v>460</v>
      </c>
      <c r="E31" s="86" t="s">
        <v>709</v>
      </c>
      <c r="F31" s="112">
        <f t="shared" si="1"/>
        <v>20</v>
      </c>
    </row>
    <row r="32" spans="1:6">
      <c r="A32" s="112">
        <f t="shared" si="0"/>
        <v>21</v>
      </c>
      <c r="B32" s="8" t="s">
        <v>374</v>
      </c>
      <c r="C32" s="820">
        <v>8372.5709093687365</v>
      </c>
      <c r="D32" s="671" t="s">
        <v>460</v>
      </c>
      <c r="E32" s="86" t="s">
        <v>710</v>
      </c>
      <c r="F32" s="112">
        <f t="shared" si="1"/>
        <v>21</v>
      </c>
    </row>
    <row r="33" spans="1:6">
      <c r="A33" s="112">
        <f t="shared" si="0"/>
        <v>22</v>
      </c>
      <c r="B33" s="8" t="s">
        <v>375</v>
      </c>
      <c r="C33" s="611">
        <f>SUM(C30:C32)</f>
        <v>71669.291361001087</v>
      </c>
      <c r="D33" s="671" t="s">
        <v>460</v>
      </c>
      <c r="E33" s="86" t="s">
        <v>620</v>
      </c>
      <c r="F33" s="112">
        <f t="shared" si="1"/>
        <v>22</v>
      </c>
    </row>
    <row r="34" spans="1:6">
      <c r="A34" s="112">
        <f t="shared" si="0"/>
        <v>23</v>
      </c>
      <c r="B34" s="70"/>
      <c r="C34" s="470"/>
      <c r="D34" s="91"/>
      <c r="E34" s="93"/>
      <c r="F34" s="112">
        <f t="shared" si="1"/>
        <v>23</v>
      </c>
    </row>
    <row r="35" spans="1:6">
      <c r="A35" s="112">
        <f t="shared" si="0"/>
        <v>24</v>
      </c>
      <c r="B35" s="8" t="s">
        <v>376</v>
      </c>
      <c r="C35" s="609">
        <v>0</v>
      </c>
      <c r="D35" s="85"/>
      <c r="E35" s="86" t="s">
        <v>159</v>
      </c>
      <c r="F35" s="112">
        <f t="shared" si="1"/>
        <v>24</v>
      </c>
    </row>
    <row r="36" spans="1:6">
      <c r="A36" s="112">
        <f t="shared" si="0"/>
        <v>25</v>
      </c>
      <c r="B36" s="8"/>
      <c r="C36" s="470"/>
      <c r="D36" s="91"/>
      <c r="E36" s="93"/>
      <c r="F36" s="112">
        <f t="shared" si="1"/>
        <v>25</v>
      </c>
    </row>
    <row r="37" spans="1:6" ht="16" thickBot="1">
      <c r="A37" s="112">
        <f t="shared" si="0"/>
        <v>26</v>
      </c>
      <c r="B37" s="8" t="s">
        <v>377</v>
      </c>
      <c r="C37" s="821">
        <f>C17+C22+C27+C33+C35</f>
        <v>3771049.4535329193</v>
      </c>
      <c r="D37" s="671" t="s">
        <v>460</v>
      </c>
      <c r="E37" s="86" t="s">
        <v>621</v>
      </c>
      <c r="F37" s="112">
        <f t="shared" si="1"/>
        <v>26</v>
      </c>
    </row>
    <row r="38" spans="1:6" ht="16" thickTop="1">
      <c r="A38" s="112">
        <f t="shared" si="0"/>
        <v>27</v>
      </c>
      <c r="B38" s="70"/>
      <c r="C38" s="471"/>
      <c r="D38" s="92"/>
      <c r="E38" s="93"/>
      <c r="F38" s="112">
        <f t="shared" si="1"/>
        <v>27</v>
      </c>
    </row>
    <row r="39" spans="1:6" ht="18.5">
      <c r="A39" s="112">
        <f t="shared" si="0"/>
        <v>28</v>
      </c>
      <c r="B39" s="11" t="s">
        <v>378</v>
      </c>
      <c r="C39" s="471"/>
      <c r="D39" s="92"/>
      <c r="E39" s="93"/>
      <c r="F39" s="112">
        <f t="shared" si="1"/>
        <v>28</v>
      </c>
    </row>
    <row r="40" spans="1:6">
      <c r="A40" s="112">
        <f t="shared" si="0"/>
        <v>29</v>
      </c>
      <c r="B40" s="8" t="s">
        <v>379</v>
      </c>
      <c r="C40" s="467">
        <f>C90</f>
        <v>0</v>
      </c>
      <c r="D40" s="314"/>
      <c r="E40" s="86" t="s">
        <v>485</v>
      </c>
      <c r="F40" s="112">
        <f t="shared" si="1"/>
        <v>29</v>
      </c>
    </row>
    <row r="41" spans="1:6">
      <c r="A41" s="112">
        <f t="shared" si="0"/>
        <v>30</v>
      </c>
      <c r="B41" s="8" t="s">
        <v>380</v>
      </c>
      <c r="C41" s="472">
        <v>0</v>
      </c>
      <c r="D41" s="85"/>
      <c r="E41" s="86" t="s">
        <v>622</v>
      </c>
      <c r="F41" s="112">
        <f t="shared" si="1"/>
        <v>30</v>
      </c>
    </row>
    <row r="42" spans="1:6">
      <c r="A42" s="112">
        <f t="shared" si="0"/>
        <v>31</v>
      </c>
      <c r="B42" s="83" t="s">
        <v>381</v>
      </c>
      <c r="C42" s="611">
        <f>C40+C41</f>
        <v>0</v>
      </c>
      <c r="D42" s="92"/>
      <c r="E42" s="86" t="s">
        <v>623</v>
      </c>
      <c r="F42" s="112">
        <f t="shared" si="1"/>
        <v>31</v>
      </c>
    </row>
    <row r="43" spans="1:6">
      <c r="A43" s="112">
        <f t="shared" si="0"/>
        <v>32</v>
      </c>
      <c r="B43" s="70"/>
      <c r="C43" s="471"/>
      <c r="D43" s="92"/>
      <c r="E43" s="93"/>
      <c r="F43" s="112">
        <f t="shared" si="1"/>
        <v>32</v>
      </c>
    </row>
    <row r="44" spans="1:6" ht="18.5">
      <c r="A44" s="112">
        <f t="shared" si="0"/>
        <v>33</v>
      </c>
      <c r="B44" s="11" t="s">
        <v>382</v>
      </c>
      <c r="C44" s="471"/>
      <c r="D44" s="92"/>
      <c r="E44" s="93"/>
      <c r="F44" s="112">
        <f t="shared" si="1"/>
        <v>33</v>
      </c>
    </row>
    <row r="45" spans="1:6">
      <c r="A45" s="112">
        <f t="shared" si="0"/>
        <v>34</v>
      </c>
      <c r="B45" s="8" t="s">
        <v>383</v>
      </c>
      <c r="C45" s="473">
        <v>0</v>
      </c>
      <c r="D45" s="85"/>
      <c r="E45" s="86" t="s">
        <v>159</v>
      </c>
      <c r="F45" s="112">
        <f t="shared" si="1"/>
        <v>34</v>
      </c>
    </row>
    <row r="46" spans="1:6">
      <c r="A46" s="112">
        <f t="shared" si="0"/>
        <v>35</v>
      </c>
      <c r="B46" s="83" t="s">
        <v>384</v>
      </c>
      <c r="C46" s="612">
        <v>0</v>
      </c>
      <c r="D46" s="85"/>
      <c r="E46" s="86" t="s">
        <v>624</v>
      </c>
      <c r="F46" s="112">
        <f t="shared" si="1"/>
        <v>35</v>
      </c>
    </row>
    <row r="47" spans="1:6">
      <c r="A47" s="112">
        <f t="shared" si="0"/>
        <v>36</v>
      </c>
      <c r="B47" s="83" t="s">
        <v>385</v>
      </c>
      <c r="C47" s="611">
        <f>C45+C46</f>
        <v>0</v>
      </c>
      <c r="D47" s="92"/>
      <c r="E47" s="86" t="s">
        <v>553</v>
      </c>
      <c r="F47" s="112">
        <f t="shared" si="1"/>
        <v>36</v>
      </c>
    </row>
    <row r="48" spans="1:6">
      <c r="A48" s="112">
        <f t="shared" si="0"/>
        <v>37</v>
      </c>
      <c r="B48" s="70"/>
      <c r="C48" s="471"/>
      <c r="D48" s="92"/>
      <c r="E48" s="93"/>
      <c r="F48" s="112">
        <f t="shared" si="1"/>
        <v>37</v>
      </c>
    </row>
    <row r="49" spans="1:6" ht="19" thickBot="1">
      <c r="A49" s="112">
        <f t="shared" si="0"/>
        <v>38</v>
      </c>
      <c r="B49" s="11" t="s">
        <v>386</v>
      </c>
      <c r="C49" s="613">
        <v>0</v>
      </c>
      <c r="D49" s="85"/>
      <c r="E49" s="86" t="s">
        <v>159</v>
      </c>
      <c r="F49" s="112">
        <f t="shared" si="1"/>
        <v>38</v>
      </c>
    </row>
    <row r="50" spans="1:6" ht="16" thickTop="1">
      <c r="A50" s="112"/>
      <c r="B50" s="70"/>
      <c r="C50" s="92"/>
      <c r="D50" s="92"/>
      <c r="E50" s="93"/>
      <c r="F50" s="112"/>
    </row>
    <row r="51" spans="1:6">
      <c r="A51" s="112"/>
      <c r="B51" s="70"/>
      <c r="C51" s="92"/>
      <c r="D51" s="92"/>
      <c r="E51" s="93"/>
      <c r="F51" s="112"/>
    </row>
    <row r="52" spans="1:6">
      <c r="A52" s="671" t="s">
        <v>460</v>
      </c>
      <c r="B52" s="111" t="str">
        <f>'Pg12 As Filed Stmt AV FERC Adj'!B116</f>
        <v>Items in bold have changed due to various FERC Audit adj. compared to Appendix X Cycle 7 filing per ER18-1690.</v>
      </c>
      <c r="C52" s="92"/>
      <c r="D52" s="92"/>
      <c r="E52" s="93"/>
      <c r="F52" s="112"/>
    </row>
    <row r="53" spans="1:6" ht="18">
      <c r="A53" s="347">
        <v>1</v>
      </c>
      <c r="B53" s="204" t="s">
        <v>387</v>
      </c>
      <c r="C53" s="92"/>
      <c r="D53" s="92"/>
      <c r="E53" s="93"/>
      <c r="F53" s="112"/>
    </row>
    <row r="54" spans="1:6" ht="18">
      <c r="A54" s="347"/>
      <c r="B54" s="83" t="s">
        <v>388</v>
      </c>
      <c r="C54" s="92"/>
      <c r="D54" s="92"/>
      <c r="E54" s="93"/>
      <c r="F54" s="112"/>
    </row>
    <row r="55" spans="1:6">
      <c r="A55" s="112"/>
      <c r="B55" s="70"/>
      <c r="C55" s="92"/>
      <c r="D55" s="92"/>
      <c r="E55" s="93"/>
      <c r="F55" s="112"/>
    </row>
    <row r="56" spans="1:6">
      <c r="A56" s="112"/>
      <c r="B56" s="82"/>
      <c r="C56" s="92"/>
      <c r="D56" s="92"/>
      <c r="E56" s="93"/>
      <c r="F56" s="112"/>
    </row>
    <row r="57" spans="1:6">
      <c r="A57" s="112"/>
      <c r="B57" s="1013" t="s">
        <v>57</v>
      </c>
      <c r="C57" s="1041"/>
      <c r="D57" s="1041"/>
      <c r="E57" s="1041"/>
      <c r="F57" s="112"/>
    </row>
    <row r="58" spans="1:6">
      <c r="A58" s="112"/>
      <c r="B58" s="1013" t="s">
        <v>357</v>
      </c>
      <c r="C58" s="1041"/>
      <c r="D58" s="1041"/>
      <c r="E58" s="1041"/>
      <c r="F58" s="112"/>
    </row>
    <row r="59" spans="1:6">
      <c r="A59" s="112"/>
      <c r="B59" s="1038" t="str">
        <f>B5</f>
        <v>Base Period &amp; True-Up Period 12 - Months Ending December 31, 2017</v>
      </c>
      <c r="C59" s="1039"/>
      <c r="D59" s="1039"/>
      <c r="E59" s="1039"/>
      <c r="F59" s="112"/>
    </row>
    <row r="60" spans="1:6">
      <c r="A60" s="112"/>
      <c r="B60" s="1040" t="s">
        <v>1</v>
      </c>
      <c r="C60" s="1041"/>
      <c r="D60" s="1041"/>
      <c r="E60" s="1041"/>
      <c r="F60" s="112"/>
    </row>
    <row r="61" spans="1:6">
      <c r="A61" s="112"/>
      <c r="B61" s="506"/>
      <c r="C61" s="82"/>
      <c r="D61" s="82"/>
      <c r="E61" s="82"/>
      <c r="F61" s="112"/>
    </row>
    <row r="62" spans="1:6">
      <c r="A62" s="112" t="s">
        <v>2</v>
      </c>
      <c r="B62" s="82"/>
      <c r="C62" s="85"/>
      <c r="D62" s="85"/>
      <c r="E62" s="93"/>
      <c r="F62" s="112" t="s">
        <v>2</v>
      </c>
    </row>
    <row r="63" spans="1:6">
      <c r="A63" s="112" t="s">
        <v>3</v>
      </c>
      <c r="B63" s="82" t="s">
        <v>6</v>
      </c>
      <c r="C63" s="604" t="s">
        <v>33</v>
      </c>
      <c r="D63" s="604"/>
      <c r="E63" s="605" t="s">
        <v>5</v>
      </c>
      <c r="F63" s="112" t="s">
        <v>3</v>
      </c>
    </row>
    <row r="64" spans="1:6">
      <c r="A64" s="112"/>
      <c r="B64" s="11" t="s">
        <v>389</v>
      </c>
      <c r="C64" s="85"/>
      <c r="D64" s="85"/>
      <c r="E64" s="93"/>
      <c r="F64" s="112"/>
    </row>
    <row r="65" spans="1:8">
      <c r="A65" s="112"/>
      <c r="B65" s="11"/>
      <c r="C65" s="85"/>
      <c r="D65" s="85"/>
      <c r="E65" s="93"/>
      <c r="F65" s="112"/>
    </row>
    <row r="66" spans="1:8">
      <c r="A66" s="112">
        <v>1</v>
      </c>
      <c r="B66" s="11" t="s">
        <v>390</v>
      </c>
      <c r="C66" s="85"/>
      <c r="D66" s="85"/>
      <c r="E66" s="93"/>
      <c r="F66" s="112">
        <f>A66</f>
        <v>1</v>
      </c>
    </row>
    <row r="67" spans="1:8">
      <c r="A67" s="112">
        <f>A66+1</f>
        <v>2</v>
      </c>
      <c r="B67" s="8" t="s">
        <v>360</v>
      </c>
      <c r="C67" s="822">
        <v>5249985.7493453845</v>
      </c>
      <c r="D67" s="671" t="s">
        <v>460</v>
      </c>
      <c r="E67" s="86" t="s">
        <v>731</v>
      </c>
      <c r="F67" s="112">
        <f>F66+1</f>
        <v>2</v>
      </c>
      <c r="G67" s="107"/>
      <c r="H67" s="108"/>
    </row>
    <row r="68" spans="1:8">
      <c r="A68" s="112">
        <f t="shared" ref="A68:A90" si="2">A67+1</f>
        <v>3</v>
      </c>
      <c r="B68" s="8" t="s">
        <v>391</v>
      </c>
      <c r="C68" s="475">
        <v>16872.536416996682</v>
      </c>
      <c r="D68" s="671"/>
      <c r="E68" s="86" t="s">
        <v>732</v>
      </c>
      <c r="F68" s="112">
        <f t="shared" ref="F68:F90" si="3">F67+1</f>
        <v>3</v>
      </c>
      <c r="G68" s="107"/>
      <c r="H68" s="108"/>
    </row>
    <row r="69" spans="1:8">
      <c r="A69" s="112">
        <f t="shared" si="2"/>
        <v>4</v>
      </c>
      <c r="B69" s="8" t="s">
        <v>153</v>
      </c>
      <c r="C69" s="823">
        <v>37219.570635083968</v>
      </c>
      <c r="D69" s="671" t="s">
        <v>460</v>
      </c>
      <c r="E69" s="86" t="s">
        <v>733</v>
      </c>
      <c r="F69" s="112">
        <f t="shared" si="3"/>
        <v>4</v>
      </c>
      <c r="G69" s="107"/>
      <c r="H69" s="109"/>
    </row>
    <row r="70" spans="1:8">
      <c r="A70" s="112">
        <f t="shared" si="2"/>
        <v>5</v>
      </c>
      <c r="B70" s="8" t="s">
        <v>361</v>
      </c>
      <c r="C70" s="824">
        <v>81579.657641467376</v>
      </c>
      <c r="D70" s="671" t="s">
        <v>460</v>
      </c>
      <c r="E70" s="86" t="s">
        <v>734</v>
      </c>
      <c r="F70" s="112">
        <f t="shared" si="3"/>
        <v>5</v>
      </c>
      <c r="G70" s="108"/>
      <c r="H70" s="108"/>
    </row>
    <row r="71" spans="1:8">
      <c r="A71" s="112">
        <f t="shared" si="2"/>
        <v>6</v>
      </c>
      <c r="B71" s="8" t="s">
        <v>392</v>
      </c>
      <c r="C71" s="611">
        <f>SUM(C67:C70)</f>
        <v>5385657.5140389325</v>
      </c>
      <c r="D71" s="671" t="s">
        <v>460</v>
      </c>
      <c r="E71" s="86" t="s">
        <v>615</v>
      </c>
      <c r="F71" s="112">
        <f t="shared" si="3"/>
        <v>6</v>
      </c>
      <c r="G71" s="107"/>
      <c r="H71" s="108"/>
    </row>
    <row r="72" spans="1:8">
      <c r="A72" s="112">
        <f t="shared" si="2"/>
        <v>7</v>
      </c>
      <c r="B72" s="83"/>
      <c r="C72" s="476"/>
      <c r="D72" s="85"/>
      <c r="E72" s="93"/>
      <c r="F72" s="112">
        <f t="shared" si="3"/>
        <v>7</v>
      </c>
      <c r="G72" s="108"/>
      <c r="H72" s="108"/>
    </row>
    <row r="73" spans="1:8">
      <c r="A73" s="112">
        <f t="shared" si="2"/>
        <v>8</v>
      </c>
      <c r="B73" s="10" t="s">
        <v>393</v>
      </c>
      <c r="C73" s="476"/>
      <c r="D73" s="85"/>
      <c r="E73" s="93"/>
      <c r="F73" s="112">
        <f t="shared" si="3"/>
        <v>8</v>
      </c>
      <c r="G73" s="108"/>
      <c r="H73" s="108"/>
    </row>
    <row r="74" spans="1:8">
      <c r="A74" s="112">
        <f t="shared" si="2"/>
        <v>9</v>
      </c>
      <c r="B74" s="83" t="s">
        <v>394</v>
      </c>
      <c r="C74" s="822">
        <v>1019334.3459073078</v>
      </c>
      <c r="D74" s="671" t="s">
        <v>460</v>
      </c>
      <c r="E74" s="86" t="s">
        <v>735</v>
      </c>
      <c r="F74" s="112">
        <f t="shared" si="3"/>
        <v>9</v>
      </c>
      <c r="G74" s="108"/>
      <c r="H74" s="108"/>
    </row>
    <row r="75" spans="1:8">
      <c r="A75" s="112">
        <f t="shared" si="2"/>
        <v>10</v>
      </c>
      <c r="B75" s="83" t="s">
        <v>156</v>
      </c>
      <c r="C75" s="475">
        <v>9788.9138445659228</v>
      </c>
      <c r="D75" s="671"/>
      <c r="E75" s="86" t="s">
        <v>736</v>
      </c>
      <c r="F75" s="112">
        <f t="shared" si="3"/>
        <v>10</v>
      </c>
      <c r="G75" s="108"/>
      <c r="H75" s="108"/>
    </row>
    <row r="76" spans="1:8">
      <c r="A76" s="112">
        <f t="shared" si="2"/>
        <v>11</v>
      </c>
      <c r="B76" s="83" t="s">
        <v>395</v>
      </c>
      <c r="C76" s="823">
        <v>14981.526308691231</v>
      </c>
      <c r="D76" s="671" t="s">
        <v>460</v>
      </c>
      <c r="E76" s="86" t="s">
        <v>737</v>
      </c>
      <c r="F76" s="112">
        <f t="shared" si="3"/>
        <v>11</v>
      </c>
      <c r="G76" s="108"/>
      <c r="H76" s="108"/>
    </row>
    <row r="77" spans="1:8">
      <c r="A77" s="112">
        <f t="shared" si="2"/>
        <v>12</v>
      </c>
      <c r="B77" s="83" t="s">
        <v>396</v>
      </c>
      <c r="C77" s="824">
        <v>41620.933921834228</v>
      </c>
      <c r="D77" s="671" t="s">
        <v>460</v>
      </c>
      <c r="E77" s="86" t="s">
        <v>738</v>
      </c>
      <c r="F77" s="112">
        <f t="shared" si="3"/>
        <v>12</v>
      </c>
      <c r="G77" s="108"/>
      <c r="H77" s="108"/>
    </row>
    <row r="78" spans="1:8">
      <c r="A78" s="112">
        <f t="shared" si="2"/>
        <v>13</v>
      </c>
      <c r="B78" s="323" t="s">
        <v>157</v>
      </c>
      <c r="C78" s="611">
        <f>SUM(C74:C77)</f>
        <v>1085725.7199823994</v>
      </c>
      <c r="D78" s="671" t="s">
        <v>460</v>
      </c>
      <c r="E78" s="86" t="s">
        <v>625</v>
      </c>
      <c r="F78" s="112">
        <f t="shared" si="3"/>
        <v>13</v>
      </c>
      <c r="G78" s="108"/>
      <c r="H78" s="108"/>
    </row>
    <row r="79" spans="1:8">
      <c r="A79" s="112">
        <f t="shared" si="2"/>
        <v>14</v>
      </c>
      <c r="B79" s="323"/>
      <c r="C79" s="469"/>
      <c r="D79" s="90"/>
      <c r="E79" s="93"/>
      <c r="F79" s="112">
        <f t="shared" si="3"/>
        <v>14</v>
      </c>
      <c r="G79" s="108"/>
      <c r="H79" s="108"/>
    </row>
    <row r="80" spans="1:8">
      <c r="A80" s="112">
        <f t="shared" si="2"/>
        <v>15</v>
      </c>
      <c r="B80" s="11" t="s">
        <v>359</v>
      </c>
      <c r="C80" s="469"/>
      <c r="D80" s="90"/>
      <c r="E80" s="93"/>
      <c r="F80" s="112">
        <f t="shared" si="3"/>
        <v>15</v>
      </c>
      <c r="G80" s="108"/>
      <c r="H80" s="108"/>
    </row>
    <row r="81" spans="1:8">
      <c r="A81" s="112">
        <f t="shared" si="2"/>
        <v>16</v>
      </c>
      <c r="B81" s="8" t="s">
        <v>360</v>
      </c>
      <c r="C81" s="825">
        <f>C67-C74</f>
        <v>4230651.4034380764</v>
      </c>
      <c r="D81" s="671" t="s">
        <v>460</v>
      </c>
      <c r="E81" s="86" t="s">
        <v>626</v>
      </c>
      <c r="F81" s="112">
        <f t="shared" si="3"/>
        <v>16</v>
      </c>
      <c r="G81" s="108"/>
      <c r="H81" s="108"/>
    </row>
    <row r="82" spans="1:8">
      <c r="A82" s="112">
        <f t="shared" si="2"/>
        <v>17</v>
      </c>
      <c r="B82" s="8" t="s">
        <v>152</v>
      </c>
      <c r="C82" s="478">
        <f>C68-C75</f>
        <v>7083.6225724307587</v>
      </c>
      <c r="D82" s="671"/>
      <c r="E82" s="86" t="s">
        <v>627</v>
      </c>
      <c r="F82" s="112">
        <f t="shared" si="3"/>
        <v>17</v>
      </c>
      <c r="G82" s="108"/>
      <c r="H82" s="108"/>
    </row>
    <row r="83" spans="1:8">
      <c r="A83" s="112">
        <f t="shared" si="2"/>
        <v>18</v>
      </c>
      <c r="B83" s="8" t="s">
        <v>153</v>
      </c>
      <c r="C83" s="469">
        <f>C69-C76</f>
        <v>22238.044326392737</v>
      </c>
      <c r="D83" s="671" t="s">
        <v>460</v>
      </c>
      <c r="E83" s="86" t="s">
        <v>628</v>
      </c>
      <c r="F83" s="112">
        <f t="shared" si="3"/>
        <v>18</v>
      </c>
    </row>
    <row r="84" spans="1:8">
      <c r="A84" s="112">
        <f t="shared" si="2"/>
        <v>19</v>
      </c>
      <c r="B84" s="8" t="s">
        <v>361</v>
      </c>
      <c r="C84" s="826">
        <f>C70-C77</f>
        <v>39958.723719633148</v>
      </c>
      <c r="D84" s="671" t="s">
        <v>460</v>
      </c>
      <c r="E84" s="86" t="s">
        <v>629</v>
      </c>
      <c r="F84" s="112">
        <f t="shared" si="3"/>
        <v>19</v>
      </c>
    </row>
    <row r="85" spans="1:8" ht="16" thickBot="1">
      <c r="A85" s="112">
        <f t="shared" si="2"/>
        <v>20</v>
      </c>
      <c r="B85" s="83" t="s">
        <v>362</v>
      </c>
      <c r="C85" s="827">
        <f>SUM(C81:C84)</f>
        <v>4299931.7940565329</v>
      </c>
      <c r="D85" s="671" t="s">
        <v>460</v>
      </c>
      <c r="E85" s="86" t="s">
        <v>630</v>
      </c>
      <c r="F85" s="112">
        <f t="shared" si="3"/>
        <v>20</v>
      </c>
    </row>
    <row r="86" spans="1:8" ht="16" thickTop="1">
      <c r="A86" s="112">
        <f t="shared" si="2"/>
        <v>21</v>
      </c>
      <c r="B86" s="83"/>
      <c r="C86" s="471"/>
      <c r="D86" s="92"/>
      <c r="E86" s="93"/>
      <c r="F86" s="112">
        <f t="shared" si="3"/>
        <v>21</v>
      </c>
    </row>
    <row r="87" spans="1:8" ht="18.5">
      <c r="A87" s="112">
        <f t="shared" si="2"/>
        <v>22</v>
      </c>
      <c r="B87" s="11" t="s">
        <v>397</v>
      </c>
      <c r="C87" s="471"/>
      <c r="D87" s="92"/>
      <c r="E87" s="93"/>
      <c r="F87" s="112">
        <f t="shared" si="3"/>
        <v>22</v>
      </c>
    </row>
    <row r="88" spans="1:8">
      <c r="A88" s="112">
        <f t="shared" si="2"/>
        <v>23</v>
      </c>
      <c r="B88" s="8" t="s">
        <v>398</v>
      </c>
      <c r="C88" s="467">
        <v>0</v>
      </c>
      <c r="D88" s="85"/>
      <c r="E88" s="86" t="s">
        <v>631</v>
      </c>
      <c r="F88" s="112">
        <f t="shared" si="3"/>
        <v>23</v>
      </c>
    </row>
    <row r="89" spans="1:8">
      <c r="A89" s="112">
        <f t="shared" si="2"/>
        <v>24</v>
      </c>
      <c r="B89" s="83" t="s">
        <v>399</v>
      </c>
      <c r="C89" s="612">
        <v>0</v>
      </c>
      <c r="D89" s="85"/>
      <c r="E89" s="86" t="s">
        <v>632</v>
      </c>
      <c r="F89" s="112">
        <f t="shared" si="3"/>
        <v>24</v>
      </c>
    </row>
    <row r="90" spans="1:8" ht="16" thickBot="1">
      <c r="A90" s="112">
        <f t="shared" si="2"/>
        <v>25</v>
      </c>
      <c r="B90" s="8" t="s">
        <v>400</v>
      </c>
      <c r="C90" s="610">
        <f>C88-C89</f>
        <v>0</v>
      </c>
      <c r="D90" s="92"/>
      <c r="E90" s="86" t="s">
        <v>633</v>
      </c>
      <c r="F90" s="112">
        <f t="shared" si="3"/>
        <v>25</v>
      </c>
    </row>
    <row r="91" spans="1:8" ht="16" thickTop="1">
      <c r="A91" s="112"/>
      <c r="B91" s="70"/>
      <c r="C91" s="92"/>
      <c r="D91" s="92"/>
      <c r="E91" s="93"/>
      <c r="F91" s="112"/>
    </row>
    <row r="92" spans="1:8">
      <c r="A92" s="112"/>
      <c r="B92" s="70"/>
      <c r="C92" s="92"/>
      <c r="D92" s="92"/>
      <c r="E92" s="93"/>
      <c r="F92" s="112"/>
    </row>
    <row r="93" spans="1:8">
      <c r="A93" s="671" t="s">
        <v>460</v>
      </c>
      <c r="B93" s="111" t="str">
        <f>B52</f>
        <v>Items in bold have changed due to various FERC Audit adj. compared to Appendix X Cycle 7 filing per ER18-1690.</v>
      </c>
      <c r="C93" s="92"/>
      <c r="D93" s="92"/>
      <c r="E93" s="93"/>
      <c r="F93" s="112"/>
    </row>
    <row r="94" spans="1:8" ht="18">
      <c r="A94" s="113">
        <v>1</v>
      </c>
      <c r="B94" s="204" t="s">
        <v>387</v>
      </c>
      <c r="C94" s="92"/>
      <c r="D94" s="92"/>
      <c r="E94" s="93"/>
      <c r="F94" s="112"/>
    </row>
    <row r="95" spans="1:8">
      <c r="A95" s="348"/>
      <c r="B95" s="83" t="s">
        <v>388</v>
      </c>
      <c r="C95" s="92"/>
      <c r="D95" s="92"/>
      <c r="E95" s="93"/>
      <c r="F95" s="112"/>
    </row>
    <row r="96" spans="1:8">
      <c r="A96" s="112"/>
      <c r="B96" s="82"/>
      <c r="C96" s="92"/>
      <c r="D96" s="92"/>
      <c r="E96" s="93"/>
      <c r="F96" s="112"/>
    </row>
  </sheetData>
  <mergeCells count="8">
    <mergeCell ref="B59:E59"/>
    <mergeCell ref="B60:E60"/>
    <mergeCell ref="B3:E3"/>
    <mergeCell ref="B4:E4"/>
    <mergeCell ref="B5:E5"/>
    <mergeCell ref="B6:E6"/>
    <mergeCell ref="B57:E57"/>
    <mergeCell ref="B58:E58"/>
  </mergeCells>
  <printOptions horizontalCentered="1"/>
  <pageMargins left="0.5" right="0.5" top="0.5" bottom="0.5" header="0.35" footer="0.25"/>
  <pageSetup scale="63" orientation="portrait" r:id="rId1"/>
  <headerFooter scaleWithDoc="0" alignWithMargins="0">
    <oddHeader>&amp;C&amp;"Times New Roman,Bold"&amp;7AS FILED AV-4 WITH FERC AUDIT ADJ INCL IN APPENDIX X CYCLE 12 (ER24-176)</oddHeader>
    <oddFooter>&amp;L&amp;F&amp;CPage 14.&amp;P&amp;R&amp;A</oddFooter>
  </headerFooter>
  <rowBreaks count="1" manualBreakCount="1">
    <brk id="5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2EC4-112B-4E1C-8C81-3541FB3EAB45}">
  <dimension ref="A1:L121"/>
  <sheetViews>
    <sheetView zoomScale="80" zoomScaleNormal="80" workbookViewId="0"/>
  </sheetViews>
  <sheetFormatPr defaultColWidth="9.08984375" defaultRowHeight="15.5"/>
  <cols>
    <col min="1" max="1" width="5.08984375" style="106" customWidth="1"/>
    <col min="2" max="2" width="12.6328125" style="116" customWidth="1"/>
    <col min="3" max="3" width="20" style="116" customWidth="1"/>
    <col min="4" max="8" width="21.6328125" style="116" customWidth="1"/>
    <col min="9" max="9" width="5.08984375" style="106" customWidth="1"/>
    <col min="10" max="10" width="13.6328125" style="116" customWidth="1"/>
    <col min="11" max="11" width="12.6328125" style="116" customWidth="1"/>
    <col min="12" max="16384" width="9.08984375" style="116"/>
  </cols>
  <sheetData>
    <row r="1" spans="1:9">
      <c r="D1" s="115"/>
    </row>
    <row r="2" spans="1:9">
      <c r="B2" s="1042" t="s">
        <v>0</v>
      </c>
      <c r="C2" s="1042"/>
      <c r="D2" s="1042"/>
      <c r="E2" s="1042"/>
      <c r="F2" s="1042"/>
      <c r="G2" s="1042"/>
      <c r="H2" s="1042"/>
      <c r="I2" s="275"/>
    </row>
    <row r="3" spans="1:9">
      <c r="B3" s="1042" t="s">
        <v>690</v>
      </c>
      <c r="C3" s="1042"/>
      <c r="D3" s="1042"/>
      <c r="E3" s="1042"/>
      <c r="F3" s="1042"/>
      <c r="G3" s="1042"/>
      <c r="H3" s="1042"/>
      <c r="I3" s="275"/>
    </row>
    <row r="4" spans="1:9">
      <c r="B4" s="1043" t="s">
        <v>788</v>
      </c>
      <c r="C4" s="1043"/>
      <c r="D4" s="1043"/>
      <c r="E4" s="1043"/>
      <c r="F4" s="1043"/>
      <c r="G4" s="1043"/>
      <c r="H4" s="1043"/>
      <c r="I4" s="275"/>
    </row>
    <row r="5" spans="1:9">
      <c r="B5" s="1043" t="s">
        <v>670</v>
      </c>
      <c r="C5" s="1043"/>
      <c r="D5" s="1043"/>
      <c r="E5" s="1043"/>
      <c r="F5" s="1043"/>
      <c r="G5" s="1043"/>
      <c r="H5" s="1043"/>
      <c r="I5" s="275"/>
    </row>
    <row r="6" spans="1:9">
      <c r="B6" s="1044" t="s">
        <v>1</v>
      </c>
      <c r="C6" s="1044"/>
      <c r="D6" s="1044"/>
      <c r="E6" s="1044"/>
      <c r="F6" s="1044"/>
      <c r="G6" s="1044"/>
      <c r="H6" s="1044"/>
      <c r="I6" s="275"/>
    </row>
    <row r="7" spans="1:9">
      <c r="A7" s="275"/>
      <c r="B7" s="275"/>
      <c r="C7" s="275"/>
      <c r="D7" s="275"/>
      <c r="E7" s="275"/>
      <c r="F7" s="275"/>
      <c r="G7" s="275"/>
      <c r="H7" s="275"/>
      <c r="I7" s="275"/>
    </row>
    <row r="8" spans="1:9">
      <c r="A8" s="132" t="s">
        <v>2</v>
      </c>
      <c r="B8" s="228"/>
      <c r="I8" s="132" t="s">
        <v>2</v>
      </c>
    </row>
    <row r="9" spans="1:9">
      <c r="A9" s="561" t="s">
        <v>3</v>
      </c>
      <c r="B9" s="228"/>
      <c r="I9" s="561" t="s">
        <v>3</v>
      </c>
    </row>
    <row r="10" spans="1:9">
      <c r="A10" s="132">
        <v>1</v>
      </c>
      <c r="C10" s="829" t="s">
        <v>634</v>
      </c>
      <c r="D10" s="829" t="s">
        <v>635</v>
      </c>
      <c r="E10" s="829" t="s">
        <v>636</v>
      </c>
      <c r="F10" s="829" t="s">
        <v>637</v>
      </c>
      <c r="G10" s="829" t="s">
        <v>638</v>
      </c>
      <c r="H10" s="829" t="s">
        <v>639</v>
      </c>
      <c r="I10" s="132">
        <v>1</v>
      </c>
    </row>
    <row r="11" spans="1:9">
      <c r="A11" s="132">
        <f t="shared" ref="A11:A74" si="0">A10+1</f>
        <v>2</v>
      </c>
      <c r="B11" s="119" t="s">
        <v>640</v>
      </c>
      <c r="C11" s="132"/>
      <c r="D11" s="214" t="s">
        <v>641</v>
      </c>
      <c r="E11" s="132"/>
      <c r="F11" s="132" t="s">
        <v>124</v>
      </c>
      <c r="G11" s="132" t="s">
        <v>146</v>
      </c>
      <c r="H11" s="214" t="s">
        <v>642</v>
      </c>
      <c r="I11" s="132">
        <f t="shared" ref="I11:I74" si="1">I10+1</f>
        <v>2</v>
      </c>
    </row>
    <row r="12" spans="1:9">
      <c r="A12" s="132">
        <f t="shared" si="0"/>
        <v>3</v>
      </c>
      <c r="C12" s="829"/>
      <c r="F12" s="505" t="s">
        <v>643</v>
      </c>
      <c r="H12" s="505" t="s">
        <v>643</v>
      </c>
      <c r="I12" s="132">
        <f t="shared" si="1"/>
        <v>3</v>
      </c>
    </row>
    <row r="13" spans="1:9">
      <c r="A13" s="132">
        <f t="shared" si="0"/>
        <v>4</v>
      </c>
      <c r="C13" s="829"/>
      <c r="D13" s="505" t="s">
        <v>644</v>
      </c>
      <c r="E13" s="505"/>
      <c r="F13" s="505" t="s">
        <v>645</v>
      </c>
      <c r="H13" s="505" t="s">
        <v>645</v>
      </c>
      <c r="I13" s="132">
        <f t="shared" si="1"/>
        <v>4</v>
      </c>
    </row>
    <row r="14" spans="1:9">
      <c r="A14" s="132">
        <f t="shared" si="0"/>
        <v>5</v>
      </c>
      <c r="C14" s="505"/>
      <c r="D14" s="505" t="s">
        <v>645</v>
      </c>
      <c r="E14" s="505" t="s">
        <v>644</v>
      </c>
      <c r="F14" s="505" t="s">
        <v>646</v>
      </c>
      <c r="H14" s="505" t="s">
        <v>646</v>
      </c>
      <c r="I14" s="132">
        <f t="shared" si="1"/>
        <v>5</v>
      </c>
    </row>
    <row r="15" spans="1:9">
      <c r="A15" s="132">
        <f t="shared" si="0"/>
        <v>6</v>
      </c>
      <c r="C15" s="505"/>
      <c r="D15" s="505" t="s">
        <v>646</v>
      </c>
      <c r="E15" s="505" t="s">
        <v>647</v>
      </c>
      <c r="F15" s="505" t="s">
        <v>648</v>
      </c>
      <c r="G15" s="505"/>
      <c r="H15" s="505" t="s">
        <v>648</v>
      </c>
      <c r="I15" s="132">
        <f t="shared" si="1"/>
        <v>6</v>
      </c>
    </row>
    <row r="16" spans="1:9" ht="18">
      <c r="A16" s="132">
        <f t="shared" si="0"/>
        <v>7</v>
      </c>
      <c r="B16" s="830" t="s">
        <v>155</v>
      </c>
      <c r="C16" s="830" t="s">
        <v>649</v>
      </c>
      <c r="D16" s="568" t="s">
        <v>648</v>
      </c>
      <c r="E16" s="568" t="s">
        <v>650</v>
      </c>
      <c r="F16" s="568" t="s">
        <v>651</v>
      </c>
      <c r="G16" s="831" t="s">
        <v>647</v>
      </c>
      <c r="H16" s="568" t="s">
        <v>652</v>
      </c>
      <c r="I16" s="132">
        <f t="shared" si="1"/>
        <v>7</v>
      </c>
    </row>
    <row r="17" spans="1:12">
      <c r="A17" s="132">
        <f t="shared" si="0"/>
        <v>8</v>
      </c>
      <c r="B17" s="832" t="s">
        <v>653</v>
      </c>
      <c r="C17" s="833">
        <v>2017</v>
      </c>
      <c r="D17" s="963">
        <f>'Pg2 App X C7 Comparison'!G31/12</f>
        <v>0.13200614204500502</v>
      </c>
      <c r="E17" s="834">
        <v>3.0000000000000001E-3</v>
      </c>
      <c r="F17" s="995">
        <f>+D17</f>
        <v>0.13200614204500502</v>
      </c>
      <c r="G17" s="996">
        <f>(D17/2)*E17</f>
        <v>1.9800921306750753E-4</v>
      </c>
      <c r="H17" s="996">
        <f t="shared" ref="H17:H80" si="2">F17+G17</f>
        <v>0.13220415125807253</v>
      </c>
      <c r="I17" s="132">
        <f t="shared" si="1"/>
        <v>8</v>
      </c>
    </row>
    <row r="18" spans="1:12">
      <c r="A18" s="132">
        <f t="shared" si="0"/>
        <v>9</v>
      </c>
      <c r="B18" s="832" t="s">
        <v>654</v>
      </c>
      <c r="C18" s="833">
        <f>C17</f>
        <v>2017</v>
      </c>
      <c r="D18" s="964">
        <f>D17</f>
        <v>0.13200614204500502</v>
      </c>
      <c r="E18" s="834">
        <v>2.7000000000000001E-3</v>
      </c>
      <c r="F18" s="997">
        <f t="shared" ref="F18:F29" si="3">H17+D18</f>
        <v>0.26421029330307755</v>
      </c>
      <c r="G18" s="998">
        <f>ROUND((H17+F18)/2*E18,0)</f>
        <v>0</v>
      </c>
      <c r="H18" s="998">
        <f t="shared" si="2"/>
        <v>0.26421029330307755</v>
      </c>
      <c r="I18" s="132">
        <f t="shared" si="1"/>
        <v>9</v>
      </c>
    </row>
    <row r="19" spans="1:12">
      <c r="A19" s="132">
        <f t="shared" si="0"/>
        <v>10</v>
      </c>
      <c r="B19" s="832" t="s">
        <v>655</v>
      </c>
      <c r="C19" s="833">
        <f t="shared" ref="C19:D28" si="4">C18</f>
        <v>2017</v>
      </c>
      <c r="D19" s="964">
        <f t="shared" si="4"/>
        <v>0.13200614204500502</v>
      </c>
      <c r="E19" s="834">
        <v>3.0000000000000001E-3</v>
      </c>
      <c r="F19" s="997">
        <f t="shared" si="3"/>
        <v>0.3962164353480826</v>
      </c>
      <c r="G19" s="998">
        <f t="shared" ref="G19:G82" si="5">(H18+F19)/2*E19</f>
        <v>9.9064009297674034E-4</v>
      </c>
      <c r="H19" s="998">
        <f t="shared" si="2"/>
        <v>0.39720707544105932</v>
      </c>
      <c r="I19" s="132">
        <f t="shared" si="1"/>
        <v>10</v>
      </c>
    </row>
    <row r="20" spans="1:12">
      <c r="A20" s="132">
        <f t="shared" si="0"/>
        <v>11</v>
      </c>
      <c r="B20" s="832" t="s">
        <v>656</v>
      </c>
      <c r="C20" s="833">
        <f t="shared" si="4"/>
        <v>2017</v>
      </c>
      <c r="D20" s="964">
        <f t="shared" si="4"/>
        <v>0.13200614204500502</v>
      </c>
      <c r="E20" s="834">
        <v>3.0000000000000001E-3</v>
      </c>
      <c r="F20" s="997">
        <f t="shared" si="3"/>
        <v>0.52921321748606431</v>
      </c>
      <c r="G20" s="998">
        <f t="shared" si="5"/>
        <v>1.3896304393906855E-3</v>
      </c>
      <c r="H20" s="998">
        <f t="shared" si="2"/>
        <v>0.53060284792545498</v>
      </c>
      <c r="I20" s="132">
        <f t="shared" si="1"/>
        <v>11</v>
      </c>
    </row>
    <row r="21" spans="1:12">
      <c r="A21" s="132">
        <f t="shared" si="0"/>
        <v>12</v>
      </c>
      <c r="B21" s="832" t="s">
        <v>657</v>
      </c>
      <c r="C21" s="833">
        <f t="shared" si="4"/>
        <v>2017</v>
      </c>
      <c r="D21" s="964">
        <f t="shared" si="4"/>
        <v>0.13200614204500502</v>
      </c>
      <c r="E21" s="834">
        <v>3.2000000000000002E-3</v>
      </c>
      <c r="F21" s="997">
        <f t="shared" si="3"/>
        <v>0.66260898997046003</v>
      </c>
      <c r="G21" s="998">
        <f t="shared" si="5"/>
        <v>1.9091389406334642E-3</v>
      </c>
      <c r="H21" s="998">
        <f t="shared" si="2"/>
        <v>0.66451812891109352</v>
      </c>
      <c r="I21" s="132">
        <f t="shared" si="1"/>
        <v>12</v>
      </c>
    </row>
    <row r="22" spans="1:12">
      <c r="A22" s="132">
        <f t="shared" si="0"/>
        <v>13</v>
      </c>
      <c r="B22" s="832" t="s">
        <v>658</v>
      </c>
      <c r="C22" s="833">
        <f t="shared" si="4"/>
        <v>2017</v>
      </c>
      <c r="D22" s="964">
        <f t="shared" si="4"/>
        <v>0.13200614204500502</v>
      </c>
      <c r="E22" s="834">
        <v>3.0000000000000001E-3</v>
      </c>
      <c r="F22" s="997">
        <f t="shared" si="3"/>
        <v>0.79652427095609857</v>
      </c>
      <c r="G22" s="998">
        <f t="shared" si="5"/>
        <v>2.1915635998007881E-3</v>
      </c>
      <c r="H22" s="998">
        <f t="shared" si="2"/>
        <v>0.79871583455589934</v>
      </c>
      <c r="I22" s="132">
        <f t="shared" si="1"/>
        <v>13</v>
      </c>
    </row>
    <row r="23" spans="1:12">
      <c r="A23" s="132">
        <f t="shared" si="0"/>
        <v>14</v>
      </c>
      <c r="B23" s="832" t="s">
        <v>659</v>
      </c>
      <c r="C23" s="833">
        <f t="shared" si="4"/>
        <v>2017</v>
      </c>
      <c r="D23" s="964">
        <f t="shared" si="4"/>
        <v>0.13200614204500502</v>
      </c>
      <c r="E23" s="834">
        <v>3.3999999999999998E-3</v>
      </c>
      <c r="F23" s="997">
        <f t="shared" si="3"/>
        <v>0.93072197660090439</v>
      </c>
      <c r="G23" s="998">
        <f t="shared" si="5"/>
        <v>2.9400442789665662E-3</v>
      </c>
      <c r="H23" s="998">
        <f t="shared" si="2"/>
        <v>0.93366202087987094</v>
      </c>
      <c r="I23" s="132">
        <f t="shared" si="1"/>
        <v>14</v>
      </c>
    </row>
    <row r="24" spans="1:12">
      <c r="A24" s="132">
        <f t="shared" si="0"/>
        <v>15</v>
      </c>
      <c r="B24" s="832" t="s">
        <v>660</v>
      </c>
      <c r="C24" s="833">
        <f t="shared" si="4"/>
        <v>2017</v>
      </c>
      <c r="D24" s="964">
        <f t="shared" si="4"/>
        <v>0.13200614204500502</v>
      </c>
      <c r="E24" s="834">
        <v>3.3999999999999998E-3</v>
      </c>
      <c r="F24" s="997">
        <f t="shared" si="3"/>
        <v>1.0656681629248759</v>
      </c>
      <c r="G24" s="998">
        <f t="shared" si="5"/>
        <v>3.3988613124680692E-3</v>
      </c>
      <c r="H24" s="998">
        <f t="shared" si="2"/>
        <v>1.0690670242373439</v>
      </c>
      <c r="I24" s="132">
        <f t="shared" si="1"/>
        <v>15</v>
      </c>
    </row>
    <row r="25" spans="1:12">
      <c r="A25" s="132">
        <f t="shared" si="0"/>
        <v>16</v>
      </c>
      <c r="B25" s="832" t="s">
        <v>661</v>
      </c>
      <c r="C25" s="833">
        <f t="shared" si="4"/>
        <v>2017</v>
      </c>
      <c r="D25" s="964">
        <f t="shared" si="4"/>
        <v>0.13200614204500502</v>
      </c>
      <c r="E25" s="834">
        <v>3.3E-3</v>
      </c>
      <c r="F25" s="997">
        <f t="shared" si="3"/>
        <v>1.2010731662823488</v>
      </c>
      <c r="G25" s="998">
        <f t="shared" si="5"/>
        <v>3.7457313143574936E-3</v>
      </c>
      <c r="H25" s="998">
        <f t="shared" si="2"/>
        <v>1.2048188975967062</v>
      </c>
      <c r="I25" s="132">
        <f t="shared" si="1"/>
        <v>16</v>
      </c>
    </row>
    <row r="26" spans="1:12">
      <c r="A26" s="132">
        <f t="shared" si="0"/>
        <v>17</v>
      </c>
      <c r="B26" s="832" t="s">
        <v>662</v>
      </c>
      <c r="C26" s="833">
        <f t="shared" si="4"/>
        <v>2017</v>
      </c>
      <c r="D26" s="964">
        <f t="shared" si="4"/>
        <v>0.13200614204500502</v>
      </c>
      <c r="E26" s="834">
        <v>3.5999999999999999E-3</v>
      </c>
      <c r="F26" s="997">
        <f t="shared" si="3"/>
        <v>1.3368250396417112</v>
      </c>
      <c r="G26" s="998">
        <f t="shared" si="5"/>
        <v>4.5749590870291512E-3</v>
      </c>
      <c r="H26" s="998">
        <f t="shared" si="2"/>
        <v>1.3413999987287404</v>
      </c>
      <c r="I26" s="132">
        <f t="shared" si="1"/>
        <v>17</v>
      </c>
    </row>
    <row r="27" spans="1:12">
      <c r="A27" s="132">
        <f t="shared" si="0"/>
        <v>18</v>
      </c>
      <c r="B27" s="832" t="s">
        <v>663</v>
      </c>
      <c r="C27" s="833">
        <f t="shared" si="4"/>
        <v>2017</v>
      </c>
      <c r="D27" s="964">
        <f t="shared" si="4"/>
        <v>0.13200614204500502</v>
      </c>
      <c r="E27" s="834">
        <v>3.5000000000000001E-3</v>
      </c>
      <c r="F27" s="997">
        <f t="shared" si="3"/>
        <v>1.4734061407737453</v>
      </c>
      <c r="G27" s="998">
        <f t="shared" si="5"/>
        <v>4.9259107441293505E-3</v>
      </c>
      <c r="H27" s="998">
        <f t="shared" si="2"/>
        <v>1.4783320515178746</v>
      </c>
      <c r="I27" s="132">
        <f t="shared" si="1"/>
        <v>18</v>
      </c>
    </row>
    <row r="28" spans="1:12">
      <c r="A28" s="132">
        <f t="shared" si="0"/>
        <v>19</v>
      </c>
      <c r="B28" s="836" t="s">
        <v>664</v>
      </c>
      <c r="C28" s="837">
        <f t="shared" si="4"/>
        <v>2017</v>
      </c>
      <c r="D28" s="965">
        <f>D27</f>
        <v>0.13200614204500502</v>
      </c>
      <c r="E28" s="838">
        <v>3.5999999999999999E-3</v>
      </c>
      <c r="F28" s="999">
        <f t="shared" si="3"/>
        <v>1.6103381935628795</v>
      </c>
      <c r="G28" s="1000">
        <f t="shared" si="5"/>
        <v>5.559606441145358E-3</v>
      </c>
      <c r="H28" s="1000">
        <f t="shared" si="2"/>
        <v>1.6158978000040249</v>
      </c>
      <c r="I28" s="132">
        <f t="shared" si="1"/>
        <v>19</v>
      </c>
    </row>
    <row r="29" spans="1:12">
      <c r="A29" s="132">
        <f t="shared" si="0"/>
        <v>20</v>
      </c>
      <c r="B29" s="832" t="s">
        <v>653</v>
      </c>
      <c r="C29" s="839">
        <v>2018</v>
      </c>
      <c r="D29" s="840"/>
      <c r="E29" s="841">
        <v>3.5999999999999999E-3</v>
      </c>
      <c r="F29" s="997">
        <f t="shared" si="3"/>
        <v>1.6158978000040249</v>
      </c>
      <c r="G29" s="998">
        <f t="shared" si="5"/>
        <v>5.8172320800144893E-3</v>
      </c>
      <c r="H29" s="998">
        <f t="shared" si="2"/>
        <v>1.6217150320840394</v>
      </c>
      <c r="I29" s="132">
        <f t="shared" si="1"/>
        <v>20</v>
      </c>
      <c r="J29" s="842"/>
    </row>
    <row r="30" spans="1:12">
      <c r="A30" s="132">
        <f t="shared" si="0"/>
        <v>21</v>
      </c>
      <c r="B30" s="832" t="s">
        <v>654</v>
      </c>
      <c r="C30" s="839">
        <f>C29</f>
        <v>2018</v>
      </c>
      <c r="D30" s="843"/>
      <c r="E30" s="834">
        <v>3.3E-3</v>
      </c>
      <c r="F30" s="997">
        <f>H29+D30</f>
        <v>1.6217150320840394</v>
      </c>
      <c r="G30" s="998">
        <f t="shared" si="5"/>
        <v>5.35165960587733E-3</v>
      </c>
      <c r="H30" s="998">
        <f t="shared" si="2"/>
        <v>1.6270666916899168</v>
      </c>
      <c r="I30" s="132">
        <f t="shared" si="1"/>
        <v>21</v>
      </c>
      <c r="J30" s="844"/>
    </row>
    <row r="31" spans="1:12">
      <c r="A31" s="132">
        <f t="shared" si="0"/>
        <v>22</v>
      </c>
      <c r="B31" s="832" t="s">
        <v>655</v>
      </c>
      <c r="C31" s="839">
        <f>C29</f>
        <v>2018</v>
      </c>
      <c r="D31" s="843"/>
      <c r="E31" s="834">
        <v>3.5999999999999999E-3</v>
      </c>
      <c r="F31" s="997">
        <f>H30+D31</f>
        <v>1.6270666916899168</v>
      </c>
      <c r="G31" s="998">
        <f t="shared" si="5"/>
        <v>5.8574400900837003E-3</v>
      </c>
      <c r="H31" s="998">
        <f t="shared" si="2"/>
        <v>1.6329241317800005</v>
      </c>
      <c r="I31" s="132">
        <f t="shared" si="1"/>
        <v>22</v>
      </c>
      <c r="J31" s="844"/>
    </row>
    <row r="32" spans="1:12">
      <c r="A32" s="132">
        <f t="shared" si="0"/>
        <v>23</v>
      </c>
      <c r="B32" s="832" t="s">
        <v>656</v>
      </c>
      <c r="C32" s="839">
        <f>C29</f>
        <v>2018</v>
      </c>
      <c r="D32" s="843"/>
      <c r="E32" s="834">
        <v>3.7000000000000002E-3</v>
      </c>
      <c r="F32" s="997">
        <f>H31+D32</f>
        <v>1.6329241317800005</v>
      </c>
      <c r="G32" s="998">
        <f t="shared" si="5"/>
        <v>6.0418192875860022E-3</v>
      </c>
      <c r="H32" s="998">
        <f t="shared" si="2"/>
        <v>1.6389659510675865</v>
      </c>
      <c r="I32" s="132">
        <f t="shared" si="1"/>
        <v>23</v>
      </c>
      <c r="J32" s="844"/>
      <c r="L32" s="845"/>
    </row>
    <row r="33" spans="1:10">
      <c r="A33" s="132">
        <f t="shared" si="0"/>
        <v>24</v>
      </c>
      <c r="B33" s="832" t="s">
        <v>657</v>
      </c>
      <c r="C33" s="839">
        <f>C29</f>
        <v>2018</v>
      </c>
      <c r="D33" s="843"/>
      <c r="E33" s="834">
        <v>3.8E-3</v>
      </c>
      <c r="F33" s="997">
        <f t="shared" ref="F33:F93" si="6">H32+D33</f>
        <v>1.6389659510675865</v>
      </c>
      <c r="G33" s="998">
        <f t="shared" si="5"/>
        <v>6.2280706140568284E-3</v>
      </c>
      <c r="H33" s="998">
        <f t="shared" si="2"/>
        <v>1.6451940216816432</v>
      </c>
      <c r="I33" s="132">
        <f t="shared" si="1"/>
        <v>24</v>
      </c>
      <c r="J33" s="844"/>
    </row>
    <row r="34" spans="1:10">
      <c r="A34" s="132">
        <f t="shared" si="0"/>
        <v>25</v>
      </c>
      <c r="B34" s="832" t="s">
        <v>658</v>
      </c>
      <c r="C34" s="839">
        <f>C29</f>
        <v>2018</v>
      </c>
      <c r="D34" s="843"/>
      <c r="E34" s="834">
        <v>3.7000000000000002E-3</v>
      </c>
      <c r="F34" s="997">
        <f t="shared" si="6"/>
        <v>1.6451940216816432</v>
      </c>
      <c r="G34" s="998">
        <f t="shared" si="5"/>
        <v>6.0872178802220799E-3</v>
      </c>
      <c r="H34" s="998">
        <f t="shared" si="2"/>
        <v>1.6512812395618652</v>
      </c>
      <c r="I34" s="132">
        <f t="shared" si="1"/>
        <v>25</v>
      </c>
      <c r="J34" s="844"/>
    </row>
    <row r="35" spans="1:10">
      <c r="A35" s="132">
        <f t="shared" si="0"/>
        <v>26</v>
      </c>
      <c r="B35" s="832" t="s">
        <v>659</v>
      </c>
      <c r="C35" s="839">
        <f>C29</f>
        <v>2018</v>
      </c>
      <c r="D35" s="843"/>
      <c r="E35" s="834">
        <v>4.0000000000000001E-3</v>
      </c>
      <c r="F35" s="997">
        <f t="shared" si="6"/>
        <v>1.6512812395618652</v>
      </c>
      <c r="G35" s="998">
        <f t="shared" si="5"/>
        <v>6.605124958247461E-3</v>
      </c>
      <c r="H35" s="998">
        <f t="shared" si="2"/>
        <v>1.6578863645201127</v>
      </c>
      <c r="I35" s="132">
        <f t="shared" si="1"/>
        <v>26</v>
      </c>
      <c r="J35" s="844"/>
    </row>
    <row r="36" spans="1:10">
      <c r="A36" s="132">
        <f t="shared" si="0"/>
        <v>27</v>
      </c>
      <c r="B36" s="832" t="s">
        <v>660</v>
      </c>
      <c r="C36" s="839">
        <f>C29</f>
        <v>2018</v>
      </c>
      <c r="D36" s="843"/>
      <c r="E36" s="834">
        <v>4.0000000000000001E-3</v>
      </c>
      <c r="F36" s="997">
        <f t="shared" si="6"/>
        <v>1.6578863645201127</v>
      </c>
      <c r="G36" s="998">
        <f t="shared" si="5"/>
        <v>6.6315454580804511E-3</v>
      </c>
      <c r="H36" s="998">
        <f t="shared" si="2"/>
        <v>1.6645179099781933</v>
      </c>
      <c r="I36" s="132">
        <f t="shared" si="1"/>
        <v>27</v>
      </c>
      <c r="J36" s="844"/>
    </row>
    <row r="37" spans="1:10">
      <c r="A37" s="132">
        <f t="shared" si="0"/>
        <v>28</v>
      </c>
      <c r="B37" s="832" t="s">
        <v>661</v>
      </c>
      <c r="C37" s="839">
        <f>C29</f>
        <v>2018</v>
      </c>
      <c r="D37" s="843"/>
      <c r="E37" s="834">
        <v>3.8999999999999998E-3</v>
      </c>
      <c r="F37" s="997">
        <f t="shared" si="6"/>
        <v>1.6645179099781933</v>
      </c>
      <c r="G37" s="998">
        <f t="shared" si="5"/>
        <v>6.4916198489149536E-3</v>
      </c>
      <c r="H37" s="998">
        <f t="shared" si="2"/>
        <v>1.6710095298271082</v>
      </c>
      <c r="I37" s="132">
        <f t="shared" si="1"/>
        <v>28</v>
      </c>
      <c r="J37" s="844"/>
    </row>
    <row r="38" spans="1:10">
      <c r="A38" s="132">
        <f t="shared" si="0"/>
        <v>29</v>
      </c>
      <c r="B38" s="832" t="s">
        <v>662</v>
      </c>
      <c r="C38" s="839">
        <f>C29</f>
        <v>2018</v>
      </c>
      <c r="D38" s="843"/>
      <c r="E38" s="834">
        <v>4.1999999999999997E-3</v>
      </c>
      <c r="F38" s="997">
        <f t="shared" si="6"/>
        <v>1.6710095298271082</v>
      </c>
      <c r="G38" s="998">
        <f t="shared" si="5"/>
        <v>7.0182400252738536E-3</v>
      </c>
      <c r="H38" s="998">
        <f t="shared" si="2"/>
        <v>1.678027769852382</v>
      </c>
      <c r="I38" s="132">
        <f t="shared" si="1"/>
        <v>29</v>
      </c>
      <c r="J38" s="844"/>
    </row>
    <row r="39" spans="1:10">
      <c r="A39" s="132">
        <f t="shared" si="0"/>
        <v>30</v>
      </c>
      <c r="B39" s="832" t="s">
        <v>663</v>
      </c>
      <c r="C39" s="839">
        <f>C29</f>
        <v>2018</v>
      </c>
      <c r="D39" s="843"/>
      <c r="E39" s="834">
        <v>4.1000000000000003E-3</v>
      </c>
      <c r="F39" s="997">
        <f t="shared" si="6"/>
        <v>1.678027769852382</v>
      </c>
      <c r="G39" s="998">
        <f t="shared" si="5"/>
        <v>6.8799138563947664E-3</v>
      </c>
      <c r="H39" s="1001">
        <f t="shared" si="2"/>
        <v>1.6849076837087769</v>
      </c>
      <c r="I39" s="132">
        <f t="shared" si="1"/>
        <v>30</v>
      </c>
      <c r="J39" s="844"/>
    </row>
    <row r="40" spans="1:10">
      <c r="A40" s="132">
        <f t="shared" si="0"/>
        <v>31</v>
      </c>
      <c r="B40" s="836" t="s">
        <v>664</v>
      </c>
      <c r="C40" s="846">
        <f>C29</f>
        <v>2018</v>
      </c>
      <c r="D40" s="847"/>
      <c r="E40" s="838">
        <v>4.1999999999999997E-3</v>
      </c>
      <c r="F40" s="999">
        <f t="shared" si="6"/>
        <v>1.6849076837087769</v>
      </c>
      <c r="G40" s="1000">
        <f t="shared" si="5"/>
        <v>7.076612271576862E-3</v>
      </c>
      <c r="H40" s="1002">
        <f t="shared" si="2"/>
        <v>1.6919842959803537</v>
      </c>
      <c r="I40" s="132">
        <f t="shared" si="1"/>
        <v>31</v>
      </c>
      <c r="J40" s="844"/>
    </row>
    <row r="41" spans="1:10">
      <c r="A41" s="132">
        <f t="shared" si="0"/>
        <v>32</v>
      </c>
      <c r="B41" s="832" t="s">
        <v>653</v>
      </c>
      <c r="C41" s="839">
        <f>C40+1</f>
        <v>2019</v>
      </c>
      <c r="D41" s="462"/>
      <c r="E41" s="834">
        <v>4.4000000000000003E-3</v>
      </c>
      <c r="F41" s="1003">
        <f t="shared" si="6"/>
        <v>1.6919842959803537</v>
      </c>
      <c r="G41" s="998">
        <f t="shared" si="5"/>
        <v>7.4447309023135564E-3</v>
      </c>
      <c r="H41" s="1004">
        <f t="shared" si="2"/>
        <v>1.6994290268826673</v>
      </c>
      <c r="I41" s="132">
        <f t="shared" si="1"/>
        <v>32</v>
      </c>
      <c r="J41" s="844"/>
    </row>
    <row r="42" spans="1:10">
      <c r="A42" s="132">
        <f t="shared" si="0"/>
        <v>33</v>
      </c>
      <c r="B42" s="832" t="s">
        <v>654</v>
      </c>
      <c r="C42" s="839">
        <f>C41</f>
        <v>2019</v>
      </c>
      <c r="D42" s="462"/>
      <c r="E42" s="834">
        <v>4.0000000000000001E-3</v>
      </c>
      <c r="F42" s="1003">
        <f t="shared" si="6"/>
        <v>1.6994290268826673</v>
      </c>
      <c r="G42" s="998">
        <f t="shared" si="5"/>
        <v>6.7977161075306689E-3</v>
      </c>
      <c r="H42" s="1004">
        <f t="shared" si="2"/>
        <v>1.7062267429901981</v>
      </c>
      <c r="I42" s="132">
        <f t="shared" si="1"/>
        <v>33</v>
      </c>
      <c r="J42" s="844"/>
    </row>
    <row r="43" spans="1:10">
      <c r="A43" s="132">
        <f t="shared" si="0"/>
        <v>34</v>
      </c>
      <c r="B43" s="832" t="s">
        <v>655</v>
      </c>
      <c r="C43" s="839">
        <f t="shared" ref="C43:C51" si="7">C42</f>
        <v>2019</v>
      </c>
      <c r="D43" s="462"/>
      <c r="E43" s="834">
        <v>4.4000000000000003E-3</v>
      </c>
      <c r="F43" s="1003">
        <f t="shared" si="6"/>
        <v>1.7062267429901981</v>
      </c>
      <c r="G43" s="998">
        <f t="shared" si="5"/>
        <v>7.5073976691568721E-3</v>
      </c>
      <c r="H43" s="1004">
        <f t="shared" si="2"/>
        <v>1.7137341406593549</v>
      </c>
      <c r="I43" s="132">
        <f t="shared" si="1"/>
        <v>34</v>
      </c>
      <c r="J43" s="844"/>
    </row>
    <row r="44" spans="1:10">
      <c r="A44" s="132">
        <f t="shared" si="0"/>
        <v>35</v>
      </c>
      <c r="B44" s="832" t="s">
        <v>656</v>
      </c>
      <c r="C44" s="839">
        <f t="shared" si="7"/>
        <v>2019</v>
      </c>
      <c r="D44" s="462"/>
      <c r="E44" s="834">
        <v>4.4999999999999997E-3</v>
      </c>
      <c r="F44" s="1003">
        <f t="shared" si="6"/>
        <v>1.7137341406593549</v>
      </c>
      <c r="G44" s="998">
        <f t="shared" si="5"/>
        <v>7.7118036329670969E-3</v>
      </c>
      <c r="H44" s="1004">
        <f t="shared" si="2"/>
        <v>1.721445944292322</v>
      </c>
      <c r="I44" s="132">
        <f t="shared" si="1"/>
        <v>35</v>
      </c>
      <c r="J44" s="844"/>
    </row>
    <row r="45" spans="1:10">
      <c r="A45" s="132">
        <f t="shared" si="0"/>
        <v>36</v>
      </c>
      <c r="B45" s="832" t="s">
        <v>657</v>
      </c>
      <c r="C45" s="839">
        <f t="shared" si="7"/>
        <v>2019</v>
      </c>
      <c r="D45" s="462"/>
      <c r="E45" s="834">
        <v>4.5999999999999999E-3</v>
      </c>
      <c r="F45" s="1003">
        <f t="shared" si="6"/>
        <v>1.721445944292322</v>
      </c>
      <c r="G45" s="998">
        <f t="shared" si="5"/>
        <v>7.9186513437446808E-3</v>
      </c>
      <c r="H45" s="1004">
        <f t="shared" si="2"/>
        <v>1.7293645956360666</v>
      </c>
      <c r="I45" s="132">
        <f t="shared" si="1"/>
        <v>36</v>
      </c>
      <c r="J45" s="844"/>
    </row>
    <row r="46" spans="1:10">
      <c r="A46" s="132">
        <f t="shared" si="0"/>
        <v>37</v>
      </c>
      <c r="B46" s="832" t="s">
        <v>658</v>
      </c>
      <c r="C46" s="839">
        <f t="shared" si="7"/>
        <v>2019</v>
      </c>
      <c r="D46" s="462"/>
      <c r="E46" s="834">
        <v>4.4999999999999997E-3</v>
      </c>
      <c r="F46" s="1003">
        <f t="shared" si="6"/>
        <v>1.7293645956360666</v>
      </c>
      <c r="G46" s="998">
        <f t="shared" si="5"/>
        <v>7.7821406803622994E-3</v>
      </c>
      <c r="H46" s="1004">
        <f t="shared" si="2"/>
        <v>1.7371467363164288</v>
      </c>
      <c r="I46" s="132">
        <f t="shared" si="1"/>
        <v>37</v>
      </c>
      <c r="J46" s="844"/>
    </row>
    <row r="47" spans="1:10">
      <c r="A47" s="132">
        <f t="shared" si="0"/>
        <v>38</v>
      </c>
      <c r="B47" s="832" t="s">
        <v>659</v>
      </c>
      <c r="C47" s="839">
        <f t="shared" si="7"/>
        <v>2019</v>
      </c>
      <c r="D47" s="462"/>
      <c r="E47" s="834">
        <v>4.7000000000000002E-3</v>
      </c>
      <c r="F47" s="1003">
        <f t="shared" si="6"/>
        <v>1.7371467363164288</v>
      </c>
      <c r="G47" s="998">
        <f t="shared" si="5"/>
        <v>8.1645896606872149E-3</v>
      </c>
      <c r="H47" s="1004">
        <f t="shared" si="2"/>
        <v>1.745311325977116</v>
      </c>
      <c r="I47" s="132">
        <f t="shared" si="1"/>
        <v>38</v>
      </c>
      <c r="J47" s="844"/>
    </row>
    <row r="48" spans="1:10">
      <c r="A48" s="132">
        <f t="shared" si="0"/>
        <v>39</v>
      </c>
      <c r="B48" s="832" t="s">
        <v>660</v>
      </c>
      <c r="C48" s="839">
        <f t="shared" si="7"/>
        <v>2019</v>
      </c>
      <c r="D48" s="462"/>
      <c r="E48" s="834">
        <v>4.7000000000000002E-3</v>
      </c>
      <c r="F48" s="1003">
        <f t="shared" si="6"/>
        <v>1.745311325977116</v>
      </c>
      <c r="G48" s="998">
        <f t="shared" si="5"/>
        <v>8.2029632320924448E-3</v>
      </c>
      <c r="H48" s="1004">
        <f t="shared" si="2"/>
        <v>1.7535142892092084</v>
      </c>
      <c r="I48" s="132">
        <f t="shared" si="1"/>
        <v>39</v>
      </c>
      <c r="J48" s="844"/>
    </row>
    <row r="49" spans="1:10">
      <c r="A49" s="132">
        <f t="shared" si="0"/>
        <v>40</v>
      </c>
      <c r="B49" s="832" t="s">
        <v>661</v>
      </c>
      <c r="C49" s="839">
        <f t="shared" si="7"/>
        <v>2019</v>
      </c>
      <c r="D49" s="462"/>
      <c r="E49" s="834">
        <v>4.4999999999999997E-3</v>
      </c>
      <c r="F49" s="1003">
        <f t="shared" si="6"/>
        <v>1.7535142892092084</v>
      </c>
      <c r="G49" s="998">
        <f t="shared" si="5"/>
        <v>7.8908143014414373E-3</v>
      </c>
      <c r="H49" s="1004">
        <f t="shared" si="2"/>
        <v>1.7614051035106497</v>
      </c>
      <c r="I49" s="132">
        <f t="shared" si="1"/>
        <v>40</v>
      </c>
      <c r="J49" s="844"/>
    </row>
    <row r="50" spans="1:10">
      <c r="A50" s="132">
        <f t="shared" si="0"/>
        <v>41</v>
      </c>
      <c r="B50" s="832" t="s">
        <v>662</v>
      </c>
      <c r="C50" s="839">
        <f t="shared" si="7"/>
        <v>2019</v>
      </c>
      <c r="D50" s="462"/>
      <c r="E50" s="834">
        <v>4.5999999999999999E-3</v>
      </c>
      <c r="F50" s="1003">
        <f t="shared" si="6"/>
        <v>1.7614051035106497</v>
      </c>
      <c r="G50" s="998">
        <f t="shared" si="5"/>
        <v>8.102463476148989E-3</v>
      </c>
      <c r="H50" s="1004">
        <f t="shared" si="2"/>
        <v>1.7695075669867988</v>
      </c>
      <c r="I50" s="132">
        <f t="shared" si="1"/>
        <v>41</v>
      </c>
      <c r="J50" s="844"/>
    </row>
    <row r="51" spans="1:10">
      <c r="A51" s="132">
        <f t="shared" si="0"/>
        <v>42</v>
      </c>
      <c r="B51" s="832" t="s">
        <v>663</v>
      </c>
      <c r="C51" s="839">
        <f t="shared" si="7"/>
        <v>2019</v>
      </c>
      <c r="D51" s="462"/>
      <c r="E51" s="834">
        <v>4.4999999999999997E-3</v>
      </c>
      <c r="F51" s="1003">
        <f t="shared" si="6"/>
        <v>1.7695075669867988</v>
      </c>
      <c r="G51" s="998">
        <f t="shared" si="5"/>
        <v>7.9627840514405936E-3</v>
      </c>
      <c r="H51" s="1004">
        <f t="shared" si="2"/>
        <v>1.7774703510382395</v>
      </c>
      <c r="I51" s="132">
        <f t="shared" si="1"/>
        <v>42</v>
      </c>
      <c r="J51" s="844"/>
    </row>
    <row r="52" spans="1:10">
      <c r="A52" s="132">
        <f t="shared" si="0"/>
        <v>43</v>
      </c>
      <c r="B52" s="836" t="s">
        <v>664</v>
      </c>
      <c r="C52" s="846">
        <f>C51</f>
        <v>2019</v>
      </c>
      <c r="D52" s="848"/>
      <c r="E52" s="838">
        <v>4.5999999999999999E-3</v>
      </c>
      <c r="F52" s="999">
        <f t="shared" si="6"/>
        <v>1.7774703510382395</v>
      </c>
      <c r="G52" s="1000">
        <f t="shared" si="5"/>
        <v>8.1763636147759011E-3</v>
      </c>
      <c r="H52" s="1002">
        <f t="shared" si="2"/>
        <v>1.7856467146530153</v>
      </c>
      <c r="I52" s="132">
        <f t="shared" si="1"/>
        <v>43</v>
      </c>
      <c r="J52" s="844"/>
    </row>
    <row r="53" spans="1:10">
      <c r="A53" s="132">
        <f t="shared" si="0"/>
        <v>44</v>
      </c>
      <c r="B53" s="832" t="s">
        <v>653</v>
      </c>
      <c r="C53" s="839">
        <f>C52+1</f>
        <v>2020</v>
      </c>
      <c r="D53" s="462"/>
      <c r="E53" s="834">
        <v>4.1999999999999997E-3</v>
      </c>
      <c r="F53" s="1003">
        <f t="shared" si="6"/>
        <v>1.7856467146530153</v>
      </c>
      <c r="G53" s="998">
        <f t="shared" si="5"/>
        <v>7.4997162015426637E-3</v>
      </c>
      <c r="H53" s="1004">
        <f t="shared" si="2"/>
        <v>1.7931464308545579</v>
      </c>
      <c r="I53" s="132">
        <f t="shared" si="1"/>
        <v>44</v>
      </c>
      <c r="J53" s="844"/>
    </row>
    <row r="54" spans="1:10">
      <c r="A54" s="132">
        <f t="shared" si="0"/>
        <v>45</v>
      </c>
      <c r="B54" s="832" t="s">
        <v>654</v>
      </c>
      <c r="C54" s="839">
        <f>C53</f>
        <v>2020</v>
      </c>
      <c r="D54" s="462"/>
      <c r="E54" s="834">
        <v>3.8999999999999998E-3</v>
      </c>
      <c r="F54" s="1003">
        <f t="shared" si="6"/>
        <v>1.7931464308545579</v>
      </c>
      <c r="G54" s="998">
        <f t="shared" si="5"/>
        <v>6.9932710803327757E-3</v>
      </c>
      <c r="H54" s="1004">
        <f t="shared" si="2"/>
        <v>1.8001397019348908</v>
      </c>
      <c r="I54" s="132">
        <f t="shared" si="1"/>
        <v>45</v>
      </c>
      <c r="J54" s="844"/>
    </row>
    <row r="55" spans="1:10">
      <c r="A55" s="132">
        <f t="shared" si="0"/>
        <v>46</v>
      </c>
      <c r="B55" s="832" t="s">
        <v>655</v>
      </c>
      <c r="C55" s="839">
        <f t="shared" ref="C55:C63" si="8">C54</f>
        <v>2020</v>
      </c>
      <c r="D55" s="462"/>
      <c r="E55" s="834">
        <v>4.1999999999999997E-3</v>
      </c>
      <c r="F55" s="1003">
        <f t="shared" si="6"/>
        <v>1.8001397019348908</v>
      </c>
      <c r="G55" s="998">
        <f t="shared" si="5"/>
        <v>7.560586748126541E-3</v>
      </c>
      <c r="H55" s="1004">
        <f t="shared" si="2"/>
        <v>1.8077002886830174</v>
      </c>
      <c r="I55" s="132">
        <f t="shared" si="1"/>
        <v>46</v>
      </c>
      <c r="J55" s="844"/>
    </row>
    <row r="56" spans="1:10">
      <c r="A56" s="132">
        <f t="shared" si="0"/>
        <v>47</v>
      </c>
      <c r="B56" s="832" t="s">
        <v>656</v>
      </c>
      <c r="C56" s="839">
        <f t="shared" si="8"/>
        <v>2020</v>
      </c>
      <c r="D56" s="462"/>
      <c r="E56" s="834">
        <v>3.8999999999999998E-3</v>
      </c>
      <c r="F56" s="1003">
        <f t="shared" si="6"/>
        <v>1.8077002886830174</v>
      </c>
      <c r="G56" s="998">
        <f t="shared" si="5"/>
        <v>7.0500311258637673E-3</v>
      </c>
      <c r="H56" s="1004">
        <f t="shared" si="2"/>
        <v>1.814750319808881</v>
      </c>
      <c r="I56" s="132">
        <f t="shared" si="1"/>
        <v>47</v>
      </c>
      <c r="J56" s="844"/>
    </row>
    <row r="57" spans="1:10">
      <c r="A57" s="132">
        <f t="shared" si="0"/>
        <v>48</v>
      </c>
      <c r="B57" s="832" t="s">
        <v>657</v>
      </c>
      <c r="C57" s="839">
        <f t="shared" si="8"/>
        <v>2020</v>
      </c>
      <c r="D57" s="462"/>
      <c r="E57" s="834">
        <v>4.0000000000000001E-3</v>
      </c>
      <c r="F57" s="1003">
        <f t="shared" si="6"/>
        <v>1.814750319808881</v>
      </c>
      <c r="G57" s="998">
        <f t="shared" si="5"/>
        <v>7.2590012792355246E-3</v>
      </c>
      <c r="H57" s="1004">
        <f t="shared" si="2"/>
        <v>1.8220093210881165</v>
      </c>
      <c r="I57" s="132">
        <f t="shared" si="1"/>
        <v>48</v>
      </c>
      <c r="J57" s="844"/>
    </row>
    <row r="58" spans="1:10">
      <c r="A58" s="132">
        <f t="shared" si="0"/>
        <v>49</v>
      </c>
      <c r="B58" s="832" t="s">
        <v>658</v>
      </c>
      <c r="C58" s="839">
        <f t="shared" si="8"/>
        <v>2020</v>
      </c>
      <c r="D58" s="462"/>
      <c r="E58" s="834">
        <v>3.8999999999999998E-3</v>
      </c>
      <c r="F58" s="1003">
        <f t="shared" si="6"/>
        <v>1.8220093210881165</v>
      </c>
      <c r="G58" s="998">
        <f t="shared" si="5"/>
        <v>7.1058363522436543E-3</v>
      </c>
      <c r="H58" s="1004">
        <f t="shared" si="2"/>
        <v>1.8291151574403601</v>
      </c>
      <c r="I58" s="132">
        <f t="shared" si="1"/>
        <v>49</v>
      </c>
      <c r="J58" s="844"/>
    </row>
    <row r="59" spans="1:10">
      <c r="A59" s="132">
        <f t="shared" si="0"/>
        <v>50</v>
      </c>
      <c r="B59" s="832" t="s">
        <v>659</v>
      </c>
      <c r="C59" s="839">
        <f t="shared" si="8"/>
        <v>2020</v>
      </c>
      <c r="D59" s="462"/>
      <c r="E59" s="834">
        <v>2.8999999999999998E-3</v>
      </c>
      <c r="F59" s="1003">
        <f t="shared" si="6"/>
        <v>1.8291151574403601</v>
      </c>
      <c r="G59" s="998">
        <f t="shared" si="5"/>
        <v>5.304433956577044E-3</v>
      </c>
      <c r="H59" s="1004">
        <f t="shared" si="2"/>
        <v>1.8344195913969372</v>
      </c>
      <c r="I59" s="132">
        <f t="shared" si="1"/>
        <v>50</v>
      </c>
      <c r="J59" s="844"/>
    </row>
    <row r="60" spans="1:10">
      <c r="A60" s="132">
        <f t="shared" si="0"/>
        <v>51</v>
      </c>
      <c r="B60" s="832" t="s">
        <v>660</v>
      </c>
      <c r="C60" s="839">
        <f t="shared" si="8"/>
        <v>2020</v>
      </c>
      <c r="D60" s="462"/>
      <c r="E60" s="834">
        <v>2.8999999999999998E-3</v>
      </c>
      <c r="F60" s="1003">
        <f t="shared" si="6"/>
        <v>1.8344195913969372</v>
      </c>
      <c r="G60" s="998">
        <f t="shared" si="5"/>
        <v>5.3198168150511175E-3</v>
      </c>
      <c r="H60" s="1004">
        <f t="shared" si="2"/>
        <v>1.8397394082119884</v>
      </c>
      <c r="I60" s="132">
        <f t="shared" si="1"/>
        <v>51</v>
      </c>
      <c r="J60" s="844"/>
    </row>
    <row r="61" spans="1:10">
      <c r="A61" s="132">
        <f t="shared" si="0"/>
        <v>52</v>
      </c>
      <c r="B61" s="832" t="s">
        <v>661</v>
      </c>
      <c r="C61" s="839">
        <f t="shared" si="8"/>
        <v>2020</v>
      </c>
      <c r="D61" s="462"/>
      <c r="E61" s="834">
        <v>2.8E-3</v>
      </c>
      <c r="F61" s="1003">
        <f t="shared" si="6"/>
        <v>1.8397394082119884</v>
      </c>
      <c r="G61" s="998">
        <f t="shared" si="5"/>
        <v>5.1512703429935679E-3</v>
      </c>
      <c r="H61" s="1004">
        <f t="shared" si="2"/>
        <v>1.8448906785549821</v>
      </c>
      <c r="I61" s="132">
        <f t="shared" si="1"/>
        <v>52</v>
      </c>
      <c r="J61" s="844"/>
    </row>
    <row r="62" spans="1:10">
      <c r="A62" s="132">
        <f t="shared" si="0"/>
        <v>53</v>
      </c>
      <c r="B62" s="832" t="s">
        <v>662</v>
      </c>
      <c r="C62" s="839">
        <f t="shared" si="8"/>
        <v>2020</v>
      </c>
      <c r="D62" s="462"/>
      <c r="E62" s="834">
        <v>2.8E-3</v>
      </c>
      <c r="F62" s="1003">
        <f t="shared" si="6"/>
        <v>1.8448906785549821</v>
      </c>
      <c r="G62" s="998">
        <f t="shared" si="5"/>
        <v>5.1656938999539498E-3</v>
      </c>
      <c r="H62" s="1004">
        <f t="shared" si="2"/>
        <v>1.8500563724549361</v>
      </c>
      <c r="I62" s="132">
        <f t="shared" si="1"/>
        <v>53</v>
      </c>
      <c r="J62" s="844"/>
    </row>
    <row r="63" spans="1:10">
      <c r="A63" s="132">
        <f t="shared" si="0"/>
        <v>54</v>
      </c>
      <c r="B63" s="832" t="s">
        <v>663</v>
      </c>
      <c r="C63" s="839">
        <f t="shared" si="8"/>
        <v>2020</v>
      </c>
      <c r="D63" s="462"/>
      <c r="E63" s="834">
        <v>2.7000000000000001E-3</v>
      </c>
      <c r="F63" s="1003">
        <f t="shared" si="6"/>
        <v>1.8500563724549361</v>
      </c>
      <c r="G63" s="998">
        <f t="shared" si="5"/>
        <v>4.9951522056283278E-3</v>
      </c>
      <c r="H63" s="1004">
        <f t="shared" si="2"/>
        <v>1.8550515246605646</v>
      </c>
      <c r="I63" s="132">
        <f t="shared" si="1"/>
        <v>54</v>
      </c>
      <c r="J63" s="844"/>
    </row>
    <row r="64" spans="1:10">
      <c r="A64" s="132">
        <f t="shared" si="0"/>
        <v>55</v>
      </c>
      <c r="B64" s="836" t="s">
        <v>664</v>
      </c>
      <c r="C64" s="846">
        <f>C63</f>
        <v>2020</v>
      </c>
      <c r="D64" s="848"/>
      <c r="E64" s="838">
        <v>2.8E-3</v>
      </c>
      <c r="F64" s="999">
        <f t="shared" si="6"/>
        <v>1.8550515246605646</v>
      </c>
      <c r="G64" s="1000">
        <f t="shared" si="5"/>
        <v>5.1941442690495807E-3</v>
      </c>
      <c r="H64" s="1002">
        <f t="shared" si="2"/>
        <v>1.8602456689296141</v>
      </c>
      <c r="I64" s="132">
        <f t="shared" si="1"/>
        <v>55</v>
      </c>
      <c r="J64" s="844"/>
    </row>
    <row r="65" spans="1:10">
      <c r="A65" s="132">
        <f t="shared" si="0"/>
        <v>56</v>
      </c>
      <c r="B65" s="832" t="s">
        <v>653</v>
      </c>
      <c r="C65" s="839">
        <f>C64+1</f>
        <v>2021</v>
      </c>
      <c r="D65" s="462"/>
      <c r="E65" s="834">
        <v>2.8E-3</v>
      </c>
      <c r="F65" s="1003">
        <f t="shared" si="6"/>
        <v>1.8602456689296141</v>
      </c>
      <c r="G65" s="998">
        <f t="shared" si="5"/>
        <v>5.2086878730029191E-3</v>
      </c>
      <c r="H65" s="1004">
        <f t="shared" si="2"/>
        <v>1.865454356802617</v>
      </c>
      <c r="I65" s="132">
        <f t="shared" si="1"/>
        <v>56</v>
      </c>
      <c r="J65" s="844"/>
    </row>
    <row r="66" spans="1:10">
      <c r="A66" s="132">
        <f t="shared" si="0"/>
        <v>57</v>
      </c>
      <c r="B66" s="832" t="s">
        <v>654</v>
      </c>
      <c r="C66" s="839">
        <f>C65</f>
        <v>2021</v>
      </c>
      <c r="D66" s="462"/>
      <c r="E66" s="834">
        <v>2.5000000000000001E-3</v>
      </c>
      <c r="F66" s="1003">
        <f t="shared" si="6"/>
        <v>1.865454356802617</v>
      </c>
      <c r="G66" s="998">
        <f t="shared" si="5"/>
        <v>4.6636358920065426E-3</v>
      </c>
      <c r="H66" s="1004">
        <f t="shared" si="2"/>
        <v>1.8701179926946234</v>
      </c>
      <c r="I66" s="132">
        <f t="shared" si="1"/>
        <v>57</v>
      </c>
      <c r="J66" s="844"/>
    </row>
    <row r="67" spans="1:10">
      <c r="A67" s="132">
        <f t="shared" si="0"/>
        <v>58</v>
      </c>
      <c r="B67" s="832" t="s">
        <v>655</v>
      </c>
      <c r="C67" s="839">
        <f t="shared" ref="C67:C75" si="9">C66</f>
        <v>2021</v>
      </c>
      <c r="D67" s="462"/>
      <c r="E67" s="834">
        <v>2.8E-3</v>
      </c>
      <c r="F67" s="1003">
        <f t="shared" si="6"/>
        <v>1.8701179926946234</v>
      </c>
      <c r="G67" s="998">
        <f t="shared" si="5"/>
        <v>5.2363303795449458E-3</v>
      </c>
      <c r="H67" s="1004">
        <f t="shared" si="2"/>
        <v>1.8753543230741683</v>
      </c>
      <c r="I67" s="132">
        <f t="shared" si="1"/>
        <v>58</v>
      </c>
      <c r="J67" s="844"/>
    </row>
    <row r="68" spans="1:10">
      <c r="A68" s="132">
        <f t="shared" si="0"/>
        <v>59</v>
      </c>
      <c r="B68" s="832" t="s">
        <v>656</v>
      </c>
      <c r="C68" s="839">
        <f t="shared" si="9"/>
        <v>2021</v>
      </c>
      <c r="D68" s="462"/>
      <c r="E68" s="834">
        <v>2.7000000000000001E-3</v>
      </c>
      <c r="F68" s="1003">
        <f t="shared" si="6"/>
        <v>1.8753543230741683</v>
      </c>
      <c r="G68" s="998">
        <f t="shared" si="5"/>
        <v>5.0634566723002546E-3</v>
      </c>
      <c r="H68" s="1004">
        <f t="shared" si="2"/>
        <v>1.8804177797464685</v>
      </c>
      <c r="I68" s="132">
        <f t="shared" si="1"/>
        <v>59</v>
      </c>
      <c r="J68" s="844"/>
    </row>
    <row r="69" spans="1:10">
      <c r="A69" s="132">
        <f t="shared" si="0"/>
        <v>60</v>
      </c>
      <c r="B69" s="832" t="s">
        <v>657</v>
      </c>
      <c r="C69" s="839">
        <f t="shared" si="9"/>
        <v>2021</v>
      </c>
      <c r="D69" s="462"/>
      <c r="E69" s="834">
        <v>2.8E-3</v>
      </c>
      <c r="F69" s="1003">
        <f t="shared" si="6"/>
        <v>1.8804177797464685</v>
      </c>
      <c r="G69" s="998">
        <f t="shared" si="5"/>
        <v>5.2651697832901117E-3</v>
      </c>
      <c r="H69" s="1004">
        <f t="shared" si="2"/>
        <v>1.8856829495297587</v>
      </c>
      <c r="I69" s="132">
        <f t="shared" si="1"/>
        <v>60</v>
      </c>
      <c r="J69" s="844"/>
    </row>
    <row r="70" spans="1:10">
      <c r="A70" s="132">
        <f t="shared" si="0"/>
        <v>61</v>
      </c>
      <c r="B70" s="832" t="s">
        <v>658</v>
      </c>
      <c r="C70" s="839">
        <f t="shared" si="9"/>
        <v>2021</v>
      </c>
      <c r="D70" s="462"/>
      <c r="E70" s="834">
        <v>2.7000000000000001E-3</v>
      </c>
      <c r="F70" s="1003">
        <f t="shared" si="6"/>
        <v>1.8856829495297587</v>
      </c>
      <c r="G70" s="998">
        <f t="shared" si="5"/>
        <v>5.0913439637303489E-3</v>
      </c>
      <c r="H70" s="1004">
        <f t="shared" si="2"/>
        <v>1.890774293493489</v>
      </c>
      <c r="I70" s="132">
        <f t="shared" si="1"/>
        <v>61</v>
      </c>
      <c r="J70" s="844"/>
    </row>
    <row r="71" spans="1:10">
      <c r="A71" s="132">
        <f t="shared" si="0"/>
        <v>62</v>
      </c>
      <c r="B71" s="832" t="s">
        <v>659</v>
      </c>
      <c r="C71" s="839">
        <f t="shared" si="9"/>
        <v>2021</v>
      </c>
      <c r="D71" s="462"/>
      <c r="E71" s="834">
        <v>2.8E-3</v>
      </c>
      <c r="F71" s="1003">
        <f t="shared" si="6"/>
        <v>1.890774293493489</v>
      </c>
      <c r="G71" s="998">
        <f t="shared" si="5"/>
        <v>5.2941680217817692E-3</v>
      </c>
      <c r="H71" s="1004">
        <f t="shared" si="2"/>
        <v>1.8960684615152708</v>
      </c>
      <c r="I71" s="132">
        <f t="shared" si="1"/>
        <v>62</v>
      </c>
      <c r="J71" s="844"/>
    </row>
    <row r="72" spans="1:10">
      <c r="A72" s="132">
        <f t="shared" si="0"/>
        <v>63</v>
      </c>
      <c r="B72" s="832" t="s">
        <v>660</v>
      </c>
      <c r="C72" s="839">
        <f t="shared" si="9"/>
        <v>2021</v>
      </c>
      <c r="D72" s="462"/>
      <c r="E72" s="834">
        <v>2.8E-3</v>
      </c>
      <c r="F72" s="1003">
        <f t="shared" si="6"/>
        <v>1.8960684615152708</v>
      </c>
      <c r="G72" s="998">
        <f t="shared" si="5"/>
        <v>5.3089916922427578E-3</v>
      </c>
      <c r="H72" s="1004">
        <f t="shared" si="2"/>
        <v>1.9013774532075136</v>
      </c>
      <c r="I72" s="132">
        <f t="shared" si="1"/>
        <v>63</v>
      </c>
      <c r="J72" s="844"/>
    </row>
    <row r="73" spans="1:10">
      <c r="A73" s="132">
        <f t="shared" si="0"/>
        <v>64</v>
      </c>
      <c r="B73" s="832" t="s">
        <v>661</v>
      </c>
      <c r="C73" s="839">
        <f t="shared" si="9"/>
        <v>2021</v>
      </c>
      <c r="D73" s="462"/>
      <c r="E73" s="834">
        <v>2.7000000000000001E-3</v>
      </c>
      <c r="F73" s="1003">
        <f t="shared" si="6"/>
        <v>1.9013774532075136</v>
      </c>
      <c r="G73" s="998">
        <f t="shared" si="5"/>
        <v>5.133719123660287E-3</v>
      </c>
      <c r="H73" s="1004">
        <f t="shared" si="2"/>
        <v>1.9065111723311738</v>
      </c>
      <c r="I73" s="132">
        <f t="shared" si="1"/>
        <v>64</v>
      </c>
      <c r="J73" s="844"/>
    </row>
    <row r="74" spans="1:10">
      <c r="A74" s="132">
        <f t="shared" si="0"/>
        <v>65</v>
      </c>
      <c r="B74" s="832" t="s">
        <v>662</v>
      </c>
      <c r="C74" s="839">
        <f t="shared" si="9"/>
        <v>2021</v>
      </c>
      <c r="D74" s="462"/>
      <c r="E74" s="834">
        <v>2.8E-3</v>
      </c>
      <c r="F74" s="1003">
        <f t="shared" si="6"/>
        <v>1.9065111723311738</v>
      </c>
      <c r="G74" s="998">
        <f t="shared" si="5"/>
        <v>5.3382312825272869E-3</v>
      </c>
      <c r="H74" s="1004">
        <f t="shared" si="2"/>
        <v>1.911849403613701</v>
      </c>
      <c r="I74" s="132">
        <f t="shared" si="1"/>
        <v>65</v>
      </c>
      <c r="J74" s="844"/>
    </row>
    <row r="75" spans="1:10">
      <c r="A75" s="132">
        <f t="shared" ref="A75:A93" si="10">A74+1</f>
        <v>66</v>
      </c>
      <c r="B75" s="832" t="s">
        <v>663</v>
      </c>
      <c r="C75" s="839">
        <f t="shared" si="9"/>
        <v>2021</v>
      </c>
      <c r="D75" s="462"/>
      <c r="E75" s="834">
        <v>2.7000000000000001E-3</v>
      </c>
      <c r="F75" s="1003">
        <f t="shared" si="6"/>
        <v>1.911849403613701</v>
      </c>
      <c r="G75" s="998">
        <f t="shared" si="5"/>
        <v>5.1619933897569933E-3</v>
      </c>
      <c r="H75" s="1004">
        <f t="shared" si="2"/>
        <v>1.9170113970034581</v>
      </c>
      <c r="I75" s="132">
        <f t="shared" ref="I75:I93" si="11">I74+1</f>
        <v>66</v>
      </c>
      <c r="J75" s="844"/>
    </row>
    <row r="76" spans="1:10">
      <c r="A76" s="132">
        <f t="shared" si="10"/>
        <v>67</v>
      </c>
      <c r="B76" s="836" t="s">
        <v>664</v>
      </c>
      <c r="C76" s="846">
        <f>C75</f>
        <v>2021</v>
      </c>
      <c r="D76" s="848"/>
      <c r="E76" s="838">
        <v>2.8E-3</v>
      </c>
      <c r="F76" s="999">
        <f t="shared" si="6"/>
        <v>1.9170113970034581</v>
      </c>
      <c r="G76" s="1000">
        <f t="shared" si="5"/>
        <v>5.367631911609683E-3</v>
      </c>
      <c r="H76" s="1002">
        <f t="shared" si="2"/>
        <v>1.9223790289150677</v>
      </c>
      <c r="I76" s="132">
        <f t="shared" si="11"/>
        <v>67</v>
      </c>
      <c r="J76" s="844"/>
    </row>
    <row r="77" spans="1:10">
      <c r="A77" s="132">
        <f t="shared" si="10"/>
        <v>68</v>
      </c>
      <c r="B77" s="832" t="s">
        <v>653</v>
      </c>
      <c r="C77" s="839">
        <v>2022</v>
      </c>
      <c r="D77" s="462"/>
      <c r="E77" s="834">
        <v>2.8E-3</v>
      </c>
      <c r="F77" s="1003">
        <f t="shared" si="6"/>
        <v>1.9223790289150677</v>
      </c>
      <c r="G77" s="1005">
        <f t="shared" si="5"/>
        <v>5.3826612809621897E-3</v>
      </c>
      <c r="H77" s="1004">
        <f t="shared" si="2"/>
        <v>1.9277616901960299</v>
      </c>
      <c r="I77" s="132">
        <f t="shared" si="11"/>
        <v>68</v>
      </c>
      <c r="J77" s="844"/>
    </row>
    <row r="78" spans="1:10">
      <c r="A78" s="132">
        <f t="shared" si="10"/>
        <v>69</v>
      </c>
      <c r="B78" s="832" t="s">
        <v>654</v>
      </c>
      <c r="C78" s="839">
        <v>2022</v>
      </c>
      <c r="D78" s="462"/>
      <c r="E78" s="834">
        <v>2.5000000000000001E-3</v>
      </c>
      <c r="F78" s="1003">
        <f t="shared" si="6"/>
        <v>1.9277616901960299</v>
      </c>
      <c r="G78" s="1005">
        <f t="shared" si="5"/>
        <v>4.8194042254900748E-3</v>
      </c>
      <c r="H78" s="1004">
        <f t="shared" si="2"/>
        <v>1.93258109442152</v>
      </c>
      <c r="I78" s="132">
        <f t="shared" si="11"/>
        <v>69</v>
      </c>
      <c r="J78" s="844"/>
    </row>
    <row r="79" spans="1:10">
      <c r="A79" s="132">
        <f t="shared" si="10"/>
        <v>70</v>
      </c>
      <c r="B79" s="832" t="s">
        <v>655</v>
      </c>
      <c r="C79" s="839">
        <v>2022</v>
      </c>
      <c r="D79" s="462"/>
      <c r="E79" s="834">
        <v>2.8E-3</v>
      </c>
      <c r="F79" s="1003">
        <f t="shared" si="6"/>
        <v>1.93258109442152</v>
      </c>
      <c r="G79" s="1005">
        <f t="shared" si="5"/>
        <v>5.4112270643802557E-3</v>
      </c>
      <c r="H79" s="1004">
        <f t="shared" si="2"/>
        <v>1.9379923214859003</v>
      </c>
      <c r="I79" s="132">
        <f t="shared" si="11"/>
        <v>70</v>
      </c>
      <c r="J79" s="844"/>
    </row>
    <row r="80" spans="1:10">
      <c r="A80" s="132">
        <f t="shared" si="10"/>
        <v>71</v>
      </c>
      <c r="B80" s="832" t="s">
        <v>656</v>
      </c>
      <c r="C80" s="839">
        <v>2022</v>
      </c>
      <c r="D80" s="462"/>
      <c r="E80" s="834">
        <v>2.7000000000000001E-3</v>
      </c>
      <c r="F80" s="1003">
        <f t="shared" si="6"/>
        <v>1.9379923214859003</v>
      </c>
      <c r="G80" s="1005">
        <f t="shared" si="5"/>
        <v>5.2325792680119314E-3</v>
      </c>
      <c r="H80" s="1004">
        <f t="shared" si="2"/>
        <v>1.9432249007539122</v>
      </c>
      <c r="I80" s="132">
        <f t="shared" si="11"/>
        <v>71</v>
      </c>
      <c r="J80" s="844"/>
    </row>
    <row r="81" spans="1:10">
      <c r="A81" s="132">
        <f t="shared" si="10"/>
        <v>72</v>
      </c>
      <c r="B81" s="832" t="s">
        <v>657</v>
      </c>
      <c r="C81" s="839">
        <v>2022</v>
      </c>
      <c r="D81" s="462"/>
      <c r="E81" s="834">
        <v>2.8E-3</v>
      </c>
      <c r="F81" s="1003">
        <f t="shared" si="6"/>
        <v>1.9432249007539122</v>
      </c>
      <c r="G81" s="1005">
        <f t="shared" si="5"/>
        <v>5.4410297221109544E-3</v>
      </c>
      <c r="H81" s="1004">
        <f t="shared" ref="H81:H93" si="12">F81+G81</f>
        <v>1.9486659304760232</v>
      </c>
      <c r="I81" s="132">
        <f t="shared" si="11"/>
        <v>72</v>
      </c>
      <c r="J81" s="844"/>
    </row>
    <row r="82" spans="1:10">
      <c r="A82" s="132">
        <f t="shared" si="10"/>
        <v>73</v>
      </c>
      <c r="B82" s="832" t="s">
        <v>658</v>
      </c>
      <c r="C82" s="839">
        <v>2022</v>
      </c>
      <c r="D82" s="462"/>
      <c r="E82" s="834">
        <v>2.7000000000000001E-3</v>
      </c>
      <c r="F82" s="1003">
        <f t="shared" si="6"/>
        <v>1.9486659304760232</v>
      </c>
      <c r="G82" s="1005">
        <f t="shared" si="5"/>
        <v>5.2613980122852627E-3</v>
      </c>
      <c r="H82" s="1004">
        <f t="shared" si="12"/>
        <v>1.9539273284883085</v>
      </c>
      <c r="I82" s="132">
        <f t="shared" si="11"/>
        <v>73</v>
      </c>
      <c r="J82" s="844"/>
    </row>
    <row r="83" spans="1:10">
      <c r="A83" s="132">
        <f t="shared" si="10"/>
        <v>74</v>
      </c>
      <c r="B83" s="832" t="s">
        <v>659</v>
      </c>
      <c r="C83" s="839">
        <v>2022</v>
      </c>
      <c r="D83" s="462"/>
      <c r="E83" s="834">
        <v>3.0999999999999999E-3</v>
      </c>
      <c r="F83" s="1003">
        <f t="shared" si="6"/>
        <v>1.9539273284883085</v>
      </c>
      <c r="G83" s="1005">
        <f t="shared" ref="G83:G93" si="13">(H82+F83)/2*E83</f>
        <v>6.0571747183137559E-3</v>
      </c>
      <c r="H83" s="1004">
        <f t="shared" si="12"/>
        <v>1.9599845032066223</v>
      </c>
      <c r="I83" s="132">
        <f t="shared" si="11"/>
        <v>74</v>
      </c>
      <c r="J83" s="844"/>
    </row>
    <row r="84" spans="1:10">
      <c r="A84" s="132">
        <f t="shared" si="10"/>
        <v>75</v>
      </c>
      <c r="B84" s="832" t="s">
        <v>660</v>
      </c>
      <c r="C84" s="839">
        <v>2022</v>
      </c>
      <c r="D84" s="462"/>
      <c r="E84" s="834">
        <v>3.0999999999999999E-3</v>
      </c>
      <c r="F84" s="1003">
        <f t="shared" si="6"/>
        <v>1.9599845032066223</v>
      </c>
      <c r="G84" s="1005">
        <f t="shared" si="13"/>
        <v>6.0759519599405286E-3</v>
      </c>
      <c r="H84" s="1004">
        <f t="shared" si="12"/>
        <v>1.9660604551665628</v>
      </c>
      <c r="I84" s="132">
        <f t="shared" si="11"/>
        <v>75</v>
      </c>
      <c r="J84" s="844"/>
    </row>
    <row r="85" spans="1:10">
      <c r="A85" s="132">
        <f t="shared" si="10"/>
        <v>76</v>
      </c>
      <c r="B85" s="832" t="s">
        <v>661</v>
      </c>
      <c r="C85" s="839">
        <v>2022</v>
      </c>
      <c r="D85" s="462"/>
      <c r="E85" s="834">
        <v>3.0000000000000001E-3</v>
      </c>
      <c r="F85" s="1003">
        <f t="shared" si="6"/>
        <v>1.9660604551665628</v>
      </c>
      <c r="G85" s="1005">
        <f t="shared" si="13"/>
        <v>5.8981813654996884E-3</v>
      </c>
      <c r="H85" s="1004">
        <f t="shared" si="12"/>
        <v>1.9719586365320625</v>
      </c>
      <c r="I85" s="132">
        <f t="shared" si="11"/>
        <v>76</v>
      </c>
      <c r="J85" s="844"/>
    </row>
    <row r="86" spans="1:10">
      <c r="A86" s="132">
        <f t="shared" si="10"/>
        <v>77</v>
      </c>
      <c r="B86" s="832" t="s">
        <v>662</v>
      </c>
      <c r="C86" s="839">
        <v>2022</v>
      </c>
      <c r="D86" s="462"/>
      <c r="E86" s="834">
        <v>4.1999999999999997E-3</v>
      </c>
      <c r="F86" s="1003">
        <f t="shared" si="6"/>
        <v>1.9719586365320625</v>
      </c>
      <c r="G86" s="1005">
        <f t="shared" si="13"/>
        <v>8.2822262734346622E-3</v>
      </c>
      <c r="H86" s="1004">
        <f t="shared" si="12"/>
        <v>1.980240862805497</v>
      </c>
      <c r="I86" s="132">
        <f t="shared" si="11"/>
        <v>77</v>
      </c>
      <c r="J86" s="844"/>
    </row>
    <row r="87" spans="1:10">
      <c r="A87" s="132">
        <f t="shared" si="10"/>
        <v>78</v>
      </c>
      <c r="B87" s="832" t="s">
        <v>663</v>
      </c>
      <c r="C87" s="839">
        <v>2022</v>
      </c>
      <c r="D87" s="462"/>
      <c r="E87" s="834">
        <v>4.0000000000000001E-3</v>
      </c>
      <c r="F87" s="1003">
        <f t="shared" si="6"/>
        <v>1.980240862805497</v>
      </c>
      <c r="G87" s="1005">
        <f t="shared" si="13"/>
        <v>7.9209634512219882E-3</v>
      </c>
      <c r="H87" s="1004">
        <f t="shared" si="12"/>
        <v>1.9881618262567191</v>
      </c>
      <c r="I87" s="132">
        <f t="shared" si="11"/>
        <v>78</v>
      </c>
      <c r="J87" s="844"/>
    </row>
    <row r="88" spans="1:10">
      <c r="A88" s="132">
        <f t="shared" si="10"/>
        <v>79</v>
      </c>
      <c r="B88" s="836" t="s">
        <v>664</v>
      </c>
      <c r="C88" s="846">
        <v>2022</v>
      </c>
      <c r="D88" s="848"/>
      <c r="E88" s="838">
        <v>4.1999999999999997E-3</v>
      </c>
      <c r="F88" s="999">
        <f t="shared" si="6"/>
        <v>1.9881618262567191</v>
      </c>
      <c r="G88" s="1000">
        <f t="shared" si="13"/>
        <v>8.3502796702782205E-3</v>
      </c>
      <c r="H88" s="1002">
        <f t="shared" si="12"/>
        <v>1.9965121059269972</v>
      </c>
      <c r="I88" s="132">
        <f t="shared" si="11"/>
        <v>79</v>
      </c>
      <c r="J88" s="844"/>
    </row>
    <row r="89" spans="1:10">
      <c r="A89" s="132">
        <f t="shared" si="10"/>
        <v>80</v>
      </c>
      <c r="B89" s="832" t="s">
        <v>653</v>
      </c>
      <c r="C89" s="839">
        <v>2023</v>
      </c>
      <c r="D89" s="462"/>
      <c r="E89" s="834">
        <v>5.4000000000000003E-3</v>
      </c>
      <c r="F89" s="1003">
        <f t="shared" si="6"/>
        <v>1.9965121059269972</v>
      </c>
      <c r="G89" s="1005">
        <f t="shared" si="13"/>
        <v>1.0781165372005786E-2</v>
      </c>
      <c r="H89" s="1004">
        <f t="shared" si="12"/>
        <v>2.007293271299003</v>
      </c>
      <c r="I89" s="132">
        <f t="shared" si="11"/>
        <v>80</v>
      </c>
      <c r="J89" s="844"/>
    </row>
    <row r="90" spans="1:10">
      <c r="A90" s="132">
        <f t="shared" si="10"/>
        <v>81</v>
      </c>
      <c r="B90" s="832" t="s">
        <v>654</v>
      </c>
      <c r="C90" s="839">
        <v>2023</v>
      </c>
      <c r="D90" s="462"/>
      <c r="E90" s="834">
        <v>4.7999999999999996E-3</v>
      </c>
      <c r="F90" s="1003">
        <f t="shared" si="6"/>
        <v>2.007293271299003</v>
      </c>
      <c r="G90" s="1005">
        <f t="shared" si="13"/>
        <v>9.6350077022352137E-3</v>
      </c>
      <c r="H90" s="1004">
        <f t="shared" si="12"/>
        <v>2.0169282790012382</v>
      </c>
      <c r="I90" s="132">
        <f t="shared" si="11"/>
        <v>81</v>
      </c>
      <c r="J90" s="844"/>
    </row>
    <row r="91" spans="1:10">
      <c r="A91" s="132">
        <f t="shared" si="10"/>
        <v>82</v>
      </c>
      <c r="B91" s="832" t="s">
        <v>655</v>
      </c>
      <c r="C91" s="839">
        <v>2023</v>
      </c>
      <c r="D91" s="462"/>
      <c r="E91" s="834">
        <v>5.4000000000000003E-3</v>
      </c>
      <c r="F91" s="1003">
        <f t="shared" si="6"/>
        <v>2.0169282790012382</v>
      </c>
      <c r="G91" s="1005">
        <f t="shared" si="13"/>
        <v>1.0891412706606686E-2</v>
      </c>
      <c r="H91" s="1004">
        <f t="shared" si="12"/>
        <v>2.0278196917078448</v>
      </c>
      <c r="I91" s="132">
        <f t="shared" si="11"/>
        <v>82</v>
      </c>
      <c r="J91" s="844"/>
    </row>
    <row r="92" spans="1:10">
      <c r="A92" s="132">
        <f t="shared" si="10"/>
        <v>83</v>
      </c>
      <c r="B92" s="832" t="s">
        <v>656</v>
      </c>
      <c r="C92" s="839">
        <v>2023</v>
      </c>
      <c r="D92" s="462"/>
      <c r="E92" s="834">
        <v>6.1999999999999998E-3</v>
      </c>
      <c r="F92" s="1003">
        <f t="shared" si="6"/>
        <v>2.0278196917078448</v>
      </c>
      <c r="G92" s="1005">
        <f t="shared" si="13"/>
        <v>1.2572482088588638E-2</v>
      </c>
      <c r="H92" s="1004">
        <f t="shared" si="12"/>
        <v>2.0403921737964335</v>
      </c>
      <c r="I92" s="132">
        <f t="shared" si="11"/>
        <v>83</v>
      </c>
      <c r="J92" s="844"/>
    </row>
    <row r="93" spans="1:10">
      <c r="A93" s="132">
        <f t="shared" si="10"/>
        <v>84</v>
      </c>
      <c r="B93" s="832" t="s">
        <v>657</v>
      </c>
      <c r="C93" s="839">
        <v>2023</v>
      </c>
      <c r="D93" s="462"/>
      <c r="E93" s="834">
        <v>6.4000000000000003E-3</v>
      </c>
      <c r="F93" s="1003">
        <f t="shared" si="6"/>
        <v>2.0403921737964335</v>
      </c>
      <c r="G93" s="1005">
        <f t="shared" si="13"/>
        <v>1.3058509912297175E-2</v>
      </c>
      <c r="H93" s="1004">
        <f t="shared" si="12"/>
        <v>2.0534506837087307</v>
      </c>
      <c r="I93" s="132">
        <f t="shared" si="11"/>
        <v>84</v>
      </c>
      <c r="J93" s="844"/>
    </row>
    <row r="94" spans="1:10">
      <c r="A94" s="132">
        <f>A93+1</f>
        <v>85</v>
      </c>
      <c r="B94" s="832" t="s">
        <v>658</v>
      </c>
      <c r="C94" s="839">
        <v>2023</v>
      </c>
      <c r="D94" s="462"/>
      <c r="E94" s="834">
        <v>6.1999999999999998E-3</v>
      </c>
      <c r="F94" s="1003">
        <f>H93+D94</f>
        <v>2.0534506837087307</v>
      </c>
      <c r="G94" s="1005">
        <f>(H93+F94)/2*E94</f>
        <v>1.273139423899413E-2</v>
      </c>
      <c r="H94" s="1004">
        <f>F94+G94</f>
        <v>2.0661820779477247</v>
      </c>
      <c r="I94" s="132">
        <f>I93+1</f>
        <v>85</v>
      </c>
      <c r="J94" s="844"/>
    </row>
    <row r="95" spans="1:10">
      <c r="A95" s="132">
        <f t="shared" ref="A95:A113" si="14">A94+1</f>
        <v>86</v>
      </c>
      <c r="B95" s="832" t="s">
        <v>659</v>
      </c>
      <c r="C95" s="839">
        <v>2023</v>
      </c>
      <c r="D95" s="462"/>
      <c r="E95" s="834">
        <v>6.7999999999999996E-3</v>
      </c>
      <c r="F95" s="1003">
        <f t="shared" ref="F95:F105" si="15">H94+D95</f>
        <v>2.0661820779477247</v>
      </c>
      <c r="G95" s="1005">
        <f t="shared" ref="G95:G105" si="16">(H94+F95)/2*E95</f>
        <v>1.4050038130044526E-2</v>
      </c>
      <c r="H95" s="1004">
        <f t="shared" ref="H95:H112" si="17">F95+G95</f>
        <v>2.0802321160777693</v>
      </c>
      <c r="I95" s="132">
        <f t="shared" ref="I95:I113" si="18">I94+1</f>
        <v>86</v>
      </c>
      <c r="J95" s="844"/>
    </row>
    <row r="96" spans="1:10">
      <c r="A96" s="132">
        <f t="shared" si="14"/>
        <v>87</v>
      </c>
      <c r="B96" s="832" t="s">
        <v>660</v>
      </c>
      <c r="C96" s="839">
        <v>2023</v>
      </c>
      <c r="D96" s="462"/>
      <c r="E96" s="834">
        <v>6.7999999999999996E-3</v>
      </c>
      <c r="F96" s="1003">
        <f t="shared" si="15"/>
        <v>2.0802321160777693</v>
      </c>
      <c r="G96" s="1005">
        <f t="shared" si="16"/>
        <v>1.414557838932883E-2</v>
      </c>
      <c r="H96" s="1004">
        <f t="shared" si="17"/>
        <v>2.0943776944670982</v>
      </c>
      <c r="I96" s="132">
        <f t="shared" si="18"/>
        <v>87</v>
      </c>
      <c r="J96" s="844"/>
    </row>
    <row r="97" spans="1:10">
      <c r="A97" s="132">
        <f t="shared" si="14"/>
        <v>88</v>
      </c>
      <c r="B97" s="832" t="s">
        <v>661</v>
      </c>
      <c r="C97" s="839">
        <v>2023</v>
      </c>
      <c r="D97" s="462"/>
      <c r="E97" s="834">
        <v>6.6E-3</v>
      </c>
      <c r="F97" s="1003">
        <f t="shared" si="15"/>
        <v>2.0943776944670982</v>
      </c>
      <c r="G97" s="1005">
        <f t="shared" si="16"/>
        <v>1.3822892783482848E-2</v>
      </c>
      <c r="H97" s="1004">
        <f t="shared" si="17"/>
        <v>2.1082005872505811</v>
      </c>
      <c r="I97" s="132">
        <f t="shared" si="18"/>
        <v>88</v>
      </c>
      <c r="J97" s="844"/>
    </row>
    <row r="98" spans="1:10">
      <c r="A98" s="132">
        <f t="shared" si="14"/>
        <v>89</v>
      </c>
      <c r="B98" s="832" t="s">
        <v>662</v>
      </c>
      <c r="C98" s="839">
        <v>2023</v>
      </c>
      <c r="D98" s="462"/>
      <c r="E98" s="834">
        <v>7.1000000000000004E-3</v>
      </c>
      <c r="F98" s="1003">
        <f t="shared" si="15"/>
        <v>2.1082005872505811</v>
      </c>
      <c r="G98" s="1005">
        <f t="shared" si="16"/>
        <v>1.4968224169479127E-2</v>
      </c>
      <c r="H98" s="1004">
        <f t="shared" si="17"/>
        <v>2.1231688114200602</v>
      </c>
      <c r="I98" s="132">
        <f t="shared" si="18"/>
        <v>89</v>
      </c>
      <c r="J98" s="844"/>
    </row>
    <row r="99" spans="1:10">
      <c r="A99" s="132">
        <f t="shared" si="14"/>
        <v>90</v>
      </c>
      <c r="B99" s="832" t="s">
        <v>663</v>
      </c>
      <c r="C99" s="839">
        <v>2023</v>
      </c>
      <c r="D99" s="462"/>
      <c r="E99" s="834">
        <v>6.8999999999999999E-3</v>
      </c>
      <c r="F99" s="1003">
        <f t="shared" si="15"/>
        <v>2.1231688114200602</v>
      </c>
      <c r="G99" s="1005">
        <f t="shared" si="16"/>
        <v>1.4649864798798415E-2</v>
      </c>
      <c r="H99" s="1004">
        <f t="shared" si="17"/>
        <v>2.1378186762188585</v>
      </c>
      <c r="I99" s="132">
        <f t="shared" si="18"/>
        <v>90</v>
      </c>
      <c r="J99" s="844"/>
    </row>
    <row r="100" spans="1:10">
      <c r="A100" s="132">
        <f t="shared" si="14"/>
        <v>91</v>
      </c>
      <c r="B100" s="836" t="s">
        <v>664</v>
      </c>
      <c r="C100" s="846">
        <v>2023</v>
      </c>
      <c r="D100" s="848"/>
      <c r="E100" s="838">
        <v>7.1000000000000004E-3</v>
      </c>
      <c r="F100" s="999">
        <f t="shared" si="15"/>
        <v>2.1378186762188585</v>
      </c>
      <c r="G100" s="1000">
        <f t="shared" si="16"/>
        <v>1.5178512601153896E-2</v>
      </c>
      <c r="H100" s="1002">
        <f t="shared" si="17"/>
        <v>2.1529971888200126</v>
      </c>
      <c r="I100" s="132">
        <f t="shared" si="18"/>
        <v>91</v>
      </c>
      <c r="J100" s="844"/>
    </row>
    <row r="101" spans="1:10">
      <c r="A101" s="132">
        <f t="shared" si="14"/>
        <v>92</v>
      </c>
      <c r="B101" s="832" t="s">
        <v>653</v>
      </c>
      <c r="C101" s="839">
        <v>2024</v>
      </c>
      <c r="D101" s="835"/>
      <c r="E101" s="834">
        <v>7.1999999999999998E-3</v>
      </c>
      <c r="F101" s="1003">
        <f t="shared" si="15"/>
        <v>2.1529971888200126</v>
      </c>
      <c r="G101" s="998">
        <f t="shared" si="16"/>
        <v>1.550157975950409E-2</v>
      </c>
      <c r="H101" s="1004">
        <f t="shared" si="17"/>
        <v>2.1684987685795165</v>
      </c>
      <c r="I101" s="132">
        <f t="shared" si="18"/>
        <v>92</v>
      </c>
      <c r="J101" s="844"/>
    </row>
    <row r="102" spans="1:10">
      <c r="A102" s="132">
        <f t="shared" si="14"/>
        <v>93</v>
      </c>
      <c r="B102" s="832" t="s">
        <v>654</v>
      </c>
      <c r="C102" s="839">
        <v>2024</v>
      </c>
      <c r="D102" s="835"/>
      <c r="E102" s="834">
        <v>6.7999999999999996E-3</v>
      </c>
      <c r="F102" s="1003">
        <f t="shared" si="15"/>
        <v>2.1684987685795165</v>
      </c>
      <c r="G102" s="998">
        <f t="shared" si="16"/>
        <v>1.4745791626340711E-2</v>
      </c>
      <c r="H102" s="1004">
        <f t="shared" si="17"/>
        <v>2.1832445602058574</v>
      </c>
      <c r="I102" s="132">
        <f t="shared" si="18"/>
        <v>93</v>
      </c>
      <c r="J102" s="844"/>
    </row>
    <row r="103" spans="1:10">
      <c r="A103" s="132">
        <f t="shared" si="14"/>
        <v>94</v>
      </c>
      <c r="B103" s="832" t="s">
        <v>655</v>
      </c>
      <c r="C103" s="839">
        <v>2024</v>
      </c>
      <c r="D103" s="835"/>
      <c r="E103" s="834">
        <v>7.1999999999999998E-3</v>
      </c>
      <c r="F103" s="1003">
        <f t="shared" si="15"/>
        <v>2.1832445602058574</v>
      </c>
      <c r="G103" s="998">
        <f t="shared" si="16"/>
        <v>1.5719360833482174E-2</v>
      </c>
      <c r="H103" s="1004">
        <f t="shared" si="17"/>
        <v>2.1989639210393395</v>
      </c>
      <c r="I103" s="132">
        <f t="shared" si="18"/>
        <v>94</v>
      </c>
      <c r="J103" s="844"/>
    </row>
    <row r="104" spans="1:10">
      <c r="A104" s="132">
        <f t="shared" si="14"/>
        <v>95</v>
      </c>
      <c r="B104" s="832" t="s">
        <v>656</v>
      </c>
      <c r="C104" s="839">
        <v>2024</v>
      </c>
      <c r="D104" s="835"/>
      <c r="E104" s="834">
        <v>7.0000000000000001E-3</v>
      </c>
      <c r="F104" s="1003">
        <f t="shared" si="15"/>
        <v>2.1989639210393395</v>
      </c>
      <c r="G104" s="998">
        <f t="shared" si="16"/>
        <v>1.5392747447275376E-2</v>
      </c>
      <c r="H104" s="1004">
        <f t="shared" si="17"/>
        <v>2.2143566684866149</v>
      </c>
      <c r="I104" s="132">
        <f t="shared" si="18"/>
        <v>95</v>
      </c>
      <c r="J104" s="844"/>
    </row>
    <row r="105" spans="1:10">
      <c r="A105" s="132">
        <f t="shared" si="14"/>
        <v>96</v>
      </c>
      <c r="B105" s="832" t="s">
        <v>657</v>
      </c>
      <c r="C105" s="839">
        <v>2024</v>
      </c>
      <c r="D105" s="835"/>
      <c r="E105" s="834">
        <v>7.1999999999999998E-3</v>
      </c>
      <c r="F105" s="1003">
        <f t="shared" si="15"/>
        <v>2.2143566684866149</v>
      </c>
      <c r="G105" s="998">
        <f t="shared" si="16"/>
        <v>1.5943368013103629E-2</v>
      </c>
      <c r="H105" s="1004">
        <f t="shared" si="17"/>
        <v>2.2303000364997185</v>
      </c>
      <c r="I105" s="132">
        <f t="shared" si="18"/>
        <v>96</v>
      </c>
      <c r="J105" s="844"/>
    </row>
    <row r="106" spans="1:10">
      <c r="A106" s="132">
        <f t="shared" si="14"/>
        <v>97</v>
      </c>
      <c r="B106" s="832" t="s">
        <v>658</v>
      </c>
      <c r="C106" s="839">
        <v>2024</v>
      </c>
      <c r="D106" s="915"/>
      <c r="E106" s="834">
        <v>7.0000000000000001E-3</v>
      </c>
      <c r="F106" s="1003">
        <f>H105+D106</f>
        <v>2.2303000364997185</v>
      </c>
      <c r="G106" s="1005">
        <f>(H105+F106)/2*E106</f>
        <v>1.5612100255498029E-2</v>
      </c>
      <c r="H106" s="1004">
        <f t="shared" si="17"/>
        <v>2.2459121367552166</v>
      </c>
      <c r="I106" s="132">
        <f t="shared" si="18"/>
        <v>97</v>
      </c>
      <c r="J106" s="844"/>
    </row>
    <row r="107" spans="1:10">
      <c r="A107" s="132">
        <f t="shared" si="14"/>
        <v>98</v>
      </c>
      <c r="B107" s="832" t="s">
        <v>659</v>
      </c>
      <c r="C107" s="839">
        <v>2024</v>
      </c>
      <c r="D107" s="835"/>
      <c r="E107" s="834">
        <v>7.1999999999999998E-3</v>
      </c>
      <c r="F107" s="1003">
        <f t="shared" ref="F107:F112" si="19">H106+D107</f>
        <v>2.2459121367552166</v>
      </c>
      <c r="G107" s="1005">
        <f t="shared" ref="G107:G112" si="20">(H106+F107)/2*E107</f>
        <v>1.6170567384637558E-2</v>
      </c>
      <c r="H107" s="1004">
        <f t="shared" si="17"/>
        <v>2.2620827041398543</v>
      </c>
      <c r="I107" s="132">
        <f t="shared" si="18"/>
        <v>98</v>
      </c>
      <c r="J107" s="844"/>
    </row>
    <row r="108" spans="1:10">
      <c r="A108" s="132">
        <f t="shared" si="14"/>
        <v>99</v>
      </c>
      <c r="B108" s="832" t="s">
        <v>660</v>
      </c>
      <c r="C108" s="839">
        <v>2024</v>
      </c>
      <c r="D108" s="835"/>
      <c r="E108" s="834">
        <v>7.1999999999999998E-3</v>
      </c>
      <c r="F108" s="1003">
        <f t="shared" si="19"/>
        <v>2.2620827041398543</v>
      </c>
      <c r="G108" s="1005">
        <f t="shared" si="20"/>
        <v>1.6286995469806952E-2</v>
      </c>
      <c r="H108" s="1004">
        <f t="shared" si="17"/>
        <v>2.2783696996096614</v>
      </c>
      <c r="I108" s="132">
        <f t="shared" si="18"/>
        <v>99</v>
      </c>
      <c r="J108" s="844"/>
    </row>
    <row r="109" spans="1:10">
      <c r="A109" s="132">
        <f t="shared" si="14"/>
        <v>100</v>
      </c>
      <c r="B109" s="832" t="s">
        <v>661</v>
      </c>
      <c r="C109" s="839">
        <v>2024</v>
      </c>
      <c r="D109" s="835"/>
      <c r="E109" s="834">
        <v>7.0000000000000001E-3</v>
      </c>
      <c r="F109" s="1003">
        <f t="shared" si="19"/>
        <v>2.2783696996096614</v>
      </c>
      <c r="G109" s="1005">
        <f t="shared" si="20"/>
        <v>1.5948587897267628E-2</v>
      </c>
      <c r="H109" s="1004">
        <f t="shared" si="17"/>
        <v>2.294318287506929</v>
      </c>
      <c r="I109" s="132">
        <f t="shared" si="18"/>
        <v>100</v>
      </c>
      <c r="J109" s="844"/>
    </row>
    <row r="110" spans="1:10">
      <c r="A110" s="132">
        <f t="shared" si="14"/>
        <v>101</v>
      </c>
      <c r="B110" s="832" t="s">
        <v>662</v>
      </c>
      <c r="C110" s="839">
        <v>2024</v>
      </c>
      <c r="D110" s="835"/>
      <c r="E110" s="916">
        <v>7.0000000000000001E-3</v>
      </c>
      <c r="F110" s="1003">
        <f t="shared" si="19"/>
        <v>2.294318287506929</v>
      </c>
      <c r="G110" s="1005">
        <f t="shared" si="20"/>
        <v>1.6060228012548503E-2</v>
      </c>
      <c r="H110" s="1004">
        <f t="shared" si="17"/>
        <v>2.3103785155194774</v>
      </c>
      <c r="I110" s="132">
        <f t="shared" si="18"/>
        <v>101</v>
      </c>
      <c r="J110" s="844"/>
    </row>
    <row r="111" spans="1:10">
      <c r="A111" s="132">
        <f t="shared" si="14"/>
        <v>102</v>
      </c>
      <c r="B111" s="832" t="s">
        <v>663</v>
      </c>
      <c r="C111" s="839">
        <v>2024</v>
      </c>
      <c r="D111" s="835"/>
      <c r="E111" s="916">
        <v>7.0000000000000001E-3</v>
      </c>
      <c r="F111" s="1003">
        <f t="shared" si="19"/>
        <v>2.3103785155194774</v>
      </c>
      <c r="G111" s="1005">
        <f t="shared" si="20"/>
        <v>1.6172649608636343E-2</v>
      </c>
      <c r="H111" s="1004">
        <f t="shared" si="17"/>
        <v>2.3265511651281137</v>
      </c>
      <c r="I111" s="132">
        <f t="shared" si="18"/>
        <v>102</v>
      </c>
      <c r="J111" s="844"/>
    </row>
    <row r="112" spans="1:10">
      <c r="A112" s="132">
        <f t="shared" si="14"/>
        <v>103</v>
      </c>
      <c r="B112" s="836" t="s">
        <v>664</v>
      </c>
      <c r="C112" s="846">
        <v>2024</v>
      </c>
      <c r="D112" s="917"/>
      <c r="E112" s="918">
        <v>7.0000000000000001E-3</v>
      </c>
      <c r="F112" s="999">
        <f t="shared" si="19"/>
        <v>2.3265511651281137</v>
      </c>
      <c r="G112" s="1000">
        <f t="shared" si="20"/>
        <v>1.6285858155896796E-2</v>
      </c>
      <c r="H112" s="1006">
        <f t="shared" si="17"/>
        <v>2.3428370232840106</v>
      </c>
      <c r="I112" s="132">
        <f t="shared" si="18"/>
        <v>103</v>
      </c>
      <c r="J112" s="844"/>
    </row>
    <row r="113" spans="1:9" ht="16" thickBot="1">
      <c r="A113" s="132">
        <f t="shared" si="14"/>
        <v>104</v>
      </c>
      <c r="D113" s="990">
        <f>SUM(D17:D112)</f>
        <v>1.5840737045400599</v>
      </c>
      <c r="E113" s="849"/>
      <c r="F113" s="850"/>
      <c r="G113" s="989">
        <f>SUM(G17:G112)</f>
        <v>0.75876331874395031</v>
      </c>
      <c r="H113" s="851"/>
      <c r="I113" s="132">
        <f t="shared" si="18"/>
        <v>104</v>
      </c>
    </row>
    <row r="114" spans="1:9" ht="16" thickTop="1">
      <c r="A114" s="132"/>
      <c r="D114" s="988"/>
      <c r="E114" s="849"/>
      <c r="F114" s="850"/>
      <c r="G114" s="761"/>
      <c r="H114" s="851"/>
      <c r="I114" s="132"/>
    </row>
    <row r="115" spans="1:9">
      <c r="D115" s="852"/>
      <c r="E115" s="852"/>
      <c r="F115" s="852"/>
      <c r="G115" s="853"/>
      <c r="H115" s="853"/>
    </row>
    <row r="116" spans="1:9" ht="18">
      <c r="A116" s="854">
        <v>1</v>
      </c>
      <c r="B116" s="116" t="s">
        <v>665</v>
      </c>
      <c r="C116" s="118"/>
    </row>
    <row r="117" spans="1:9" ht="18">
      <c r="A117" s="854">
        <v>2</v>
      </c>
      <c r="B117" s="116" t="s">
        <v>666</v>
      </c>
    </row>
    <row r="118" spans="1:9" ht="18">
      <c r="A118" s="854">
        <v>3</v>
      </c>
      <c r="B118" s="116" t="s">
        <v>667</v>
      </c>
    </row>
    <row r="119" spans="1:9">
      <c r="B119" s="116" t="s">
        <v>668</v>
      </c>
    </row>
    <row r="120" spans="1:9">
      <c r="A120" s="855"/>
      <c r="B120" s="856" t="s">
        <v>669</v>
      </c>
      <c r="C120" s="856"/>
    </row>
    <row r="121" spans="1:9">
      <c r="A121" s="966"/>
      <c r="B121" s="967" t="s">
        <v>771</v>
      </c>
      <c r="C121" s="967"/>
    </row>
  </sheetData>
  <mergeCells count="5">
    <mergeCell ref="B2:H2"/>
    <mergeCell ref="B4:H4"/>
    <mergeCell ref="B5:H5"/>
    <mergeCell ref="B6:H6"/>
    <mergeCell ref="B3:H3"/>
  </mergeCells>
  <printOptions horizontalCentered="1"/>
  <pageMargins left="0.5" right="0.5" top="0.5" bottom="0.5" header="0.25" footer="0.25"/>
  <pageSetup scale="60" fitToWidth="2" fitToHeight="2" orientation="portrait" r:id="rId1"/>
  <headerFooter scaleWithDoc="0" alignWithMargins="0">
    <oddFooter>&amp;L&amp;F&amp;CPage 15.&amp;P&amp;R&amp;A</oddFoot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4A4EC-0ABF-48B0-BF2B-99A6952A9B0A}">
  <sheetPr>
    <pageSetUpPr fitToPage="1"/>
  </sheetPr>
  <dimension ref="A1:J60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69.1796875" style="7" customWidth="1"/>
    <col min="3" max="3" width="14.81640625" style="7" customWidth="1"/>
    <col min="4" max="4" width="2" style="7" bestFit="1" customWidth="1"/>
    <col min="5" max="5" width="54.1796875" style="7" bestFit="1" customWidth="1"/>
    <col min="6" max="6" width="5.1796875" style="106" customWidth="1"/>
    <col min="7" max="16384" width="8.81640625" style="7"/>
  </cols>
  <sheetData>
    <row r="1" spans="1:8">
      <c r="A1" s="325"/>
      <c r="B1" s="93"/>
      <c r="C1" s="93"/>
      <c r="D1" s="93"/>
      <c r="E1" s="93"/>
      <c r="F1" s="325"/>
    </row>
    <row r="2" spans="1:8">
      <c r="B2" s="1013" t="s">
        <v>21</v>
      </c>
      <c r="C2" s="1013"/>
      <c r="D2" s="1013"/>
      <c r="E2" s="1013"/>
      <c r="F2" s="110"/>
    </row>
    <row r="3" spans="1:8">
      <c r="B3" s="1013" t="s">
        <v>22</v>
      </c>
      <c r="C3" s="1013"/>
      <c r="D3" s="1013"/>
      <c r="E3" s="1013"/>
      <c r="F3" s="110"/>
    </row>
    <row r="4" spans="1:8">
      <c r="A4" s="325"/>
      <c r="B4" s="1015" t="s">
        <v>401</v>
      </c>
      <c r="C4" s="1015"/>
      <c r="D4" s="1015"/>
      <c r="E4" s="1015"/>
      <c r="F4" s="325"/>
    </row>
    <row r="5" spans="1:8">
      <c r="B5" s="1014" t="s">
        <v>1</v>
      </c>
      <c r="C5" s="1013"/>
      <c r="D5" s="1013"/>
      <c r="E5" s="1013"/>
      <c r="F5" s="110"/>
    </row>
    <row r="6" spans="1:8" ht="16" thickBot="1">
      <c r="A6" s="325"/>
      <c r="B6" s="93"/>
      <c r="C6" s="82"/>
      <c r="D6" s="82"/>
      <c r="E6" s="82"/>
      <c r="F6" s="325"/>
    </row>
    <row r="7" spans="1:8">
      <c r="A7" s="326" t="s">
        <v>2</v>
      </c>
      <c r="B7" s="661"/>
      <c r="C7" s="731" t="s">
        <v>23</v>
      </c>
      <c r="D7" s="689"/>
      <c r="E7" s="732"/>
      <c r="F7" s="112" t="s">
        <v>2</v>
      </c>
    </row>
    <row r="8" spans="1:8">
      <c r="A8" s="326" t="s">
        <v>3</v>
      </c>
      <c r="B8" s="733" t="s">
        <v>24</v>
      </c>
      <c r="C8" s="95" t="s">
        <v>25</v>
      </c>
      <c r="D8" s="557"/>
      <c r="E8" s="301" t="s">
        <v>5</v>
      </c>
      <c r="F8" s="112" t="s">
        <v>3</v>
      </c>
    </row>
    <row r="9" spans="1:8">
      <c r="A9" s="326"/>
      <c r="B9" s="734"/>
      <c r="C9" s="68"/>
      <c r="D9" s="668"/>
      <c r="E9" s="302"/>
      <c r="F9" s="112"/>
    </row>
    <row r="10" spans="1:8">
      <c r="A10" s="326">
        <v>1</v>
      </c>
      <c r="B10" s="735" t="s">
        <v>26</v>
      </c>
      <c r="C10" s="891">
        <v>73.082047123374281</v>
      </c>
      <c r="D10" s="669"/>
      <c r="E10" s="736" t="s">
        <v>701</v>
      </c>
      <c r="F10" s="112">
        <f>A10</f>
        <v>1</v>
      </c>
      <c r="H10" s="105"/>
    </row>
    <row r="11" spans="1:8">
      <c r="A11" s="326">
        <f>A10+1</f>
        <v>2</v>
      </c>
      <c r="B11" s="737"/>
      <c r="C11" s="892"/>
      <c r="D11" s="670"/>
      <c r="E11" s="99"/>
      <c r="F11" s="112">
        <f>F10+1</f>
        <v>2</v>
      </c>
    </row>
    <row r="12" spans="1:8">
      <c r="A12" s="326">
        <f t="shared" ref="A12:A29" si="0">A11+1</f>
        <v>3</v>
      </c>
      <c r="B12" s="735" t="s">
        <v>27</v>
      </c>
      <c r="C12" s="903">
        <f>'Pg5 Rev Sec 2 Non-Direct Exp'!E41</f>
        <v>1556.5960359496958</v>
      </c>
      <c r="D12" s="671" t="s">
        <v>460</v>
      </c>
      <c r="E12" s="736" t="s">
        <v>768</v>
      </c>
      <c r="F12" s="112">
        <f t="shared" ref="F12:F29" si="1">F11+1</f>
        <v>3</v>
      </c>
      <c r="H12" s="482"/>
    </row>
    <row r="13" spans="1:8">
      <c r="A13" s="326">
        <f t="shared" si="0"/>
        <v>4</v>
      </c>
      <c r="B13" s="737"/>
      <c r="C13" s="892"/>
      <c r="D13" s="670"/>
      <c r="E13" s="738"/>
      <c r="F13" s="112">
        <f t="shared" si="1"/>
        <v>4</v>
      </c>
    </row>
    <row r="14" spans="1:8">
      <c r="A14" s="326">
        <f t="shared" si="0"/>
        <v>5</v>
      </c>
      <c r="B14" s="739" t="s">
        <v>28</v>
      </c>
      <c r="C14" s="893">
        <v>537.54219184230226</v>
      </c>
      <c r="D14" s="675"/>
      <c r="E14" s="736" t="s">
        <v>703</v>
      </c>
      <c r="F14" s="112">
        <f t="shared" si="1"/>
        <v>5</v>
      </c>
      <c r="H14" s="482"/>
    </row>
    <row r="15" spans="1:8">
      <c r="A15" s="326">
        <f t="shared" si="0"/>
        <v>6</v>
      </c>
      <c r="B15" s="735"/>
      <c r="C15" s="892"/>
      <c r="D15" s="670"/>
      <c r="E15" s="740"/>
      <c r="F15" s="112">
        <f t="shared" si="1"/>
        <v>6</v>
      </c>
    </row>
    <row r="16" spans="1:8">
      <c r="A16" s="326">
        <f t="shared" si="0"/>
        <v>7</v>
      </c>
      <c r="B16" s="735" t="s">
        <v>29</v>
      </c>
      <c r="C16" s="892"/>
      <c r="D16" s="670"/>
      <c r="E16" s="740"/>
      <c r="F16" s="112">
        <f t="shared" si="1"/>
        <v>7</v>
      </c>
    </row>
    <row r="17" spans="1:10">
      <c r="A17" s="326">
        <f t="shared" si="0"/>
        <v>8</v>
      </c>
      <c r="B17" s="735"/>
      <c r="C17" s="892"/>
      <c r="D17" s="670"/>
      <c r="E17" s="741"/>
      <c r="F17" s="112">
        <f t="shared" si="1"/>
        <v>8</v>
      </c>
    </row>
    <row r="18" spans="1:10">
      <c r="A18" s="326">
        <f t="shared" si="0"/>
        <v>9</v>
      </c>
      <c r="B18" s="742" t="s">
        <v>402</v>
      </c>
      <c r="C18" s="904">
        <f>'Pg7 Rev Sec 4a-TU'!O40</f>
        <v>1348.9571412629327</v>
      </c>
      <c r="D18" s="671" t="s">
        <v>460</v>
      </c>
      <c r="E18" s="743" t="s">
        <v>770</v>
      </c>
      <c r="F18" s="112">
        <f t="shared" si="1"/>
        <v>9</v>
      </c>
      <c r="H18" s="105"/>
    </row>
    <row r="19" spans="1:10">
      <c r="A19" s="326">
        <f t="shared" si="0"/>
        <v>10</v>
      </c>
      <c r="B19" s="742"/>
      <c r="C19" s="894"/>
      <c r="D19" s="121"/>
      <c r="E19" s="743"/>
      <c r="F19" s="112">
        <f t="shared" si="1"/>
        <v>10</v>
      </c>
    </row>
    <row r="20" spans="1:10">
      <c r="A20" s="326">
        <f t="shared" si="0"/>
        <v>11</v>
      </c>
      <c r="B20" s="735" t="s">
        <v>30</v>
      </c>
      <c r="C20" s="895"/>
      <c r="D20" s="680"/>
      <c r="E20" s="743"/>
      <c r="F20" s="112">
        <f t="shared" si="1"/>
        <v>11</v>
      </c>
    </row>
    <row r="21" spans="1:10">
      <c r="A21" s="326">
        <f t="shared" si="0"/>
        <v>12</v>
      </c>
      <c r="B21" s="739"/>
      <c r="C21" s="896"/>
      <c r="D21" s="679"/>
      <c r="E21" s="743"/>
      <c r="F21" s="112">
        <f t="shared" si="1"/>
        <v>12</v>
      </c>
    </row>
    <row r="22" spans="1:10">
      <c r="A22" s="326">
        <f t="shared" si="0"/>
        <v>13</v>
      </c>
      <c r="B22" s="742" t="s">
        <v>474</v>
      </c>
      <c r="C22" s="355">
        <v>-38.560040741172912</v>
      </c>
      <c r="D22" s="134"/>
      <c r="E22" s="743" t="s">
        <v>404</v>
      </c>
      <c r="F22" s="112">
        <f t="shared" si="1"/>
        <v>13</v>
      </c>
      <c r="H22" s="482"/>
    </row>
    <row r="23" spans="1:10">
      <c r="A23" s="326">
        <f t="shared" si="0"/>
        <v>14</v>
      </c>
      <c r="B23" s="744"/>
      <c r="C23" s="509"/>
      <c r="D23" s="681"/>
      <c r="E23" s="743"/>
      <c r="F23" s="112">
        <f t="shared" si="1"/>
        <v>14</v>
      </c>
    </row>
    <row r="24" spans="1:10" ht="16" thickBot="1">
      <c r="A24" s="326">
        <f t="shared" si="0"/>
        <v>15</v>
      </c>
      <c r="B24" s="737" t="s">
        <v>671</v>
      </c>
      <c r="C24" s="617">
        <f>C10+C12+C14+C18+C22</f>
        <v>3477.6173754371321</v>
      </c>
      <c r="D24" s="671" t="s">
        <v>460</v>
      </c>
      <c r="E24" s="745" t="s">
        <v>405</v>
      </c>
      <c r="F24" s="112">
        <f t="shared" si="1"/>
        <v>15</v>
      </c>
      <c r="I24" s="105"/>
      <c r="J24" s="483"/>
    </row>
    <row r="25" spans="1:10" ht="16" thickTop="1">
      <c r="A25" s="326">
        <f t="shared" si="0"/>
        <v>16</v>
      </c>
      <c r="B25" s="737"/>
      <c r="C25" s="618"/>
      <c r="D25" s="727"/>
      <c r="E25" s="745"/>
      <c r="F25" s="112">
        <f t="shared" si="1"/>
        <v>16</v>
      </c>
      <c r="I25" s="105"/>
      <c r="J25" s="483"/>
    </row>
    <row r="26" spans="1:10">
      <c r="A26" s="326">
        <f t="shared" si="0"/>
        <v>17</v>
      </c>
      <c r="B26" s="746" t="s">
        <v>20</v>
      </c>
      <c r="C26" s="619">
        <v>-961.30799999999999</v>
      </c>
      <c r="D26" s="675"/>
      <c r="E26" s="745" t="s">
        <v>406</v>
      </c>
      <c r="F26" s="112">
        <f t="shared" si="1"/>
        <v>17</v>
      </c>
      <c r="I26" s="105"/>
      <c r="J26" s="483"/>
    </row>
    <row r="27" spans="1:10">
      <c r="A27" s="326">
        <f t="shared" si="0"/>
        <v>18</v>
      </c>
      <c r="B27" s="737"/>
      <c r="C27" s="618"/>
      <c r="D27" s="727"/>
      <c r="E27" s="745"/>
      <c r="F27" s="112">
        <f t="shared" si="1"/>
        <v>18</v>
      </c>
      <c r="I27" s="105"/>
      <c r="J27" s="483"/>
    </row>
    <row r="28" spans="1:10" ht="16" thickBot="1">
      <c r="A28" s="326">
        <f t="shared" si="0"/>
        <v>19</v>
      </c>
      <c r="B28" s="737" t="s">
        <v>403</v>
      </c>
      <c r="C28" s="617">
        <f>C24+C26+1</f>
        <v>2517.3093754371321</v>
      </c>
      <c r="D28" s="671" t="s">
        <v>460</v>
      </c>
      <c r="E28" s="745" t="s">
        <v>407</v>
      </c>
      <c r="F28" s="112">
        <f t="shared" si="1"/>
        <v>19</v>
      </c>
      <c r="I28" s="105"/>
      <c r="J28" s="483"/>
    </row>
    <row r="29" spans="1:10" ht="16.5" thickTop="1" thickBot="1">
      <c r="A29" s="326">
        <f t="shared" si="0"/>
        <v>20</v>
      </c>
      <c r="B29" s="747"/>
      <c r="C29" s="510"/>
      <c r="D29" s="686"/>
      <c r="E29" s="748"/>
      <c r="F29" s="112">
        <f t="shared" si="1"/>
        <v>20</v>
      </c>
    </row>
    <row r="31" spans="1:10" ht="16" thickBot="1">
      <c r="A31" s="325"/>
      <c r="B31" s="56"/>
      <c r="C31" s="69"/>
      <c r="D31" s="69"/>
      <c r="E31" s="69"/>
      <c r="F31" s="325"/>
    </row>
    <row r="32" spans="1:10">
      <c r="A32" s="327"/>
      <c r="B32" s="749"/>
      <c r="C32" s="731"/>
      <c r="D32" s="689"/>
      <c r="E32" s="732"/>
      <c r="F32" s="110"/>
    </row>
    <row r="33" spans="1:6">
      <c r="A33" s="326" t="s">
        <v>2</v>
      </c>
      <c r="B33" s="750"/>
      <c r="C33" s="67" t="s">
        <v>23</v>
      </c>
      <c r="D33" s="93"/>
      <c r="E33" s="99"/>
      <c r="F33" s="112" t="s">
        <v>2</v>
      </c>
    </row>
    <row r="34" spans="1:6">
      <c r="A34" s="326" t="s">
        <v>3</v>
      </c>
      <c r="B34" s="733" t="s">
        <v>31</v>
      </c>
      <c r="C34" s="95" t="s">
        <v>25</v>
      </c>
      <c r="D34" s="557"/>
      <c r="E34" s="301" t="s">
        <v>5</v>
      </c>
      <c r="F34" s="112" t="s">
        <v>3</v>
      </c>
    </row>
    <row r="35" spans="1:6">
      <c r="A35" s="326">
        <f>A29+1</f>
        <v>21</v>
      </c>
      <c r="B35" s="737"/>
      <c r="C35" s="68"/>
      <c r="D35" s="668"/>
      <c r="E35" s="302"/>
      <c r="F35" s="112">
        <f>F29+1</f>
        <v>21</v>
      </c>
    </row>
    <row r="36" spans="1:6">
      <c r="A36" s="326">
        <f>A35+1</f>
        <v>22</v>
      </c>
      <c r="B36" s="735" t="str">
        <f>B10</f>
        <v>Section 1 - Direct Maintenance Expense Cost Component</v>
      </c>
      <c r="C36" s="16">
        <f>C10/12</f>
        <v>6.0901705936145234</v>
      </c>
      <c r="D36" s="691"/>
      <c r="E36" s="736" t="s">
        <v>408</v>
      </c>
      <c r="F36" s="112">
        <f>F35+1</f>
        <v>22</v>
      </c>
    </row>
    <row r="37" spans="1:6">
      <c r="A37" s="326">
        <f t="shared" ref="A37:A57" si="2">A36+1</f>
        <v>23</v>
      </c>
      <c r="B37" s="737"/>
      <c r="C37" s="15"/>
      <c r="D37" s="693"/>
      <c r="E37" s="751"/>
      <c r="F37" s="112">
        <f t="shared" ref="F37:F57" si="3">F36+1</f>
        <v>23</v>
      </c>
    </row>
    <row r="38" spans="1:6">
      <c r="A38" s="326">
        <f t="shared" si="2"/>
        <v>24</v>
      </c>
      <c r="B38" s="735" t="str">
        <f>B12</f>
        <v>Section 2 - Non-Direct Expense Cost Component</v>
      </c>
      <c r="C38" s="887">
        <f>C12/12</f>
        <v>129.71633632914131</v>
      </c>
      <c r="D38" s="671" t="s">
        <v>460</v>
      </c>
      <c r="E38" s="736" t="s">
        <v>409</v>
      </c>
      <c r="F38" s="112">
        <f t="shared" si="3"/>
        <v>24</v>
      </c>
    </row>
    <row r="39" spans="1:6">
      <c r="A39" s="326">
        <f t="shared" si="2"/>
        <v>25</v>
      </c>
      <c r="B39" s="737"/>
      <c r="C39" s="15"/>
      <c r="D39" s="693"/>
      <c r="E39" s="752"/>
      <c r="F39" s="112">
        <f t="shared" si="3"/>
        <v>25</v>
      </c>
    </row>
    <row r="40" spans="1:6">
      <c r="A40" s="326">
        <f t="shared" si="2"/>
        <v>26</v>
      </c>
      <c r="B40" s="735" t="str">
        <f>B14</f>
        <v>Section 3 - Cost Component Containing Other Specific Expenses</v>
      </c>
      <c r="C40" s="306">
        <f>C14/12</f>
        <v>44.795182653525188</v>
      </c>
      <c r="D40" s="671"/>
      <c r="E40" s="736" t="s">
        <v>410</v>
      </c>
      <c r="F40" s="112">
        <f t="shared" si="3"/>
        <v>26</v>
      </c>
    </row>
    <row r="41" spans="1:6">
      <c r="A41" s="326">
        <f t="shared" si="2"/>
        <v>27</v>
      </c>
      <c r="B41" s="737"/>
      <c r="C41" s="15"/>
      <c r="D41" s="693"/>
      <c r="E41" s="738"/>
      <c r="F41" s="112">
        <f t="shared" si="3"/>
        <v>27</v>
      </c>
    </row>
    <row r="42" spans="1:6">
      <c r="A42" s="326">
        <f t="shared" si="2"/>
        <v>28</v>
      </c>
      <c r="B42" s="735" t="str">
        <f>LEFT(B16,45)</f>
        <v>Section 4 - True-Up Adjustment Cost Component</v>
      </c>
      <c r="C42" s="15"/>
      <c r="D42" s="693"/>
      <c r="E42" s="753"/>
      <c r="F42" s="112">
        <f t="shared" si="3"/>
        <v>28</v>
      </c>
    </row>
    <row r="43" spans="1:6">
      <c r="A43" s="326">
        <f t="shared" si="2"/>
        <v>29</v>
      </c>
      <c r="B43" s="735"/>
      <c r="C43" s="15"/>
      <c r="D43" s="693"/>
      <c r="E43" s="753"/>
      <c r="F43" s="112">
        <f t="shared" si="3"/>
        <v>29</v>
      </c>
    </row>
    <row r="44" spans="1:6">
      <c r="A44" s="326">
        <f t="shared" si="2"/>
        <v>30</v>
      </c>
      <c r="B44" s="742" t="str">
        <f>B18</f>
        <v xml:space="preserve">   True-Up Adjustment derived in Cycle 7</v>
      </c>
      <c r="C44" s="887">
        <f>C18/12</f>
        <v>112.41309510524439</v>
      </c>
      <c r="D44" s="671" t="s">
        <v>460</v>
      </c>
      <c r="E44" s="736" t="s">
        <v>411</v>
      </c>
      <c r="F44" s="112">
        <f t="shared" si="3"/>
        <v>30</v>
      </c>
    </row>
    <row r="45" spans="1:6">
      <c r="A45" s="326">
        <f t="shared" si="2"/>
        <v>31</v>
      </c>
      <c r="B45" s="742"/>
      <c r="C45" s="12"/>
      <c r="D45" s="701"/>
      <c r="E45" s="743"/>
      <c r="F45" s="112">
        <f t="shared" si="3"/>
        <v>31</v>
      </c>
    </row>
    <row r="46" spans="1:6">
      <c r="A46" s="326">
        <f t="shared" si="2"/>
        <v>32</v>
      </c>
      <c r="B46" s="735" t="str">
        <f>B20</f>
        <v>Section 5 - Interest True-Up Adjustment Cost Component</v>
      </c>
      <c r="C46" s="511"/>
      <c r="D46" s="700"/>
      <c r="E46" s="754"/>
      <c r="F46" s="112">
        <f t="shared" si="3"/>
        <v>32</v>
      </c>
    </row>
    <row r="47" spans="1:6">
      <c r="A47" s="326">
        <f t="shared" si="2"/>
        <v>33</v>
      </c>
      <c r="B47" s="739"/>
      <c r="C47" s="511"/>
      <c r="D47" s="701"/>
      <c r="E47" s="754"/>
      <c r="F47" s="112">
        <f t="shared" si="3"/>
        <v>33</v>
      </c>
    </row>
    <row r="48" spans="1:6">
      <c r="A48" s="326">
        <f t="shared" si="2"/>
        <v>34</v>
      </c>
      <c r="B48" s="755" t="str">
        <f>B22</f>
        <v xml:space="preserve">   Cycle 6 Interest True-Up Adjustment</v>
      </c>
      <c r="C48" s="622">
        <f>C22/12</f>
        <v>-3.2133367284310759</v>
      </c>
      <c r="D48" s="620"/>
      <c r="E48" s="736" t="s">
        <v>412</v>
      </c>
      <c r="F48" s="112">
        <f t="shared" si="3"/>
        <v>34</v>
      </c>
    </row>
    <row r="49" spans="1:8">
      <c r="A49" s="326">
        <f t="shared" si="2"/>
        <v>35</v>
      </c>
      <c r="B49" s="755"/>
      <c r="C49" s="622"/>
      <c r="D49" s="620"/>
      <c r="E49" s="736"/>
      <c r="F49" s="112">
        <f t="shared" si="3"/>
        <v>35</v>
      </c>
      <c r="H49" s="485"/>
    </row>
    <row r="50" spans="1:8">
      <c r="A50" s="326">
        <f t="shared" si="2"/>
        <v>36</v>
      </c>
      <c r="B50" s="746" t="s">
        <v>20</v>
      </c>
      <c r="C50" s="504">
        <f>C26/12</f>
        <v>-80.108999999999995</v>
      </c>
      <c r="D50" s="620"/>
      <c r="E50" s="736" t="s">
        <v>414</v>
      </c>
      <c r="F50" s="112">
        <f t="shared" si="3"/>
        <v>36</v>
      </c>
    </row>
    <row r="51" spans="1:8">
      <c r="A51" s="326">
        <f t="shared" si="2"/>
        <v>37</v>
      </c>
      <c r="B51" s="737"/>
      <c r="C51" s="14"/>
      <c r="D51" s="706"/>
      <c r="E51" s="99"/>
      <c r="F51" s="112">
        <f t="shared" si="3"/>
        <v>37</v>
      </c>
    </row>
    <row r="52" spans="1:8" ht="16" thickBot="1">
      <c r="A52" s="326">
        <f t="shared" si="2"/>
        <v>38</v>
      </c>
      <c r="B52" s="737" t="s">
        <v>672</v>
      </c>
      <c r="C52" s="307">
        <f>C28/12</f>
        <v>209.77578128642767</v>
      </c>
      <c r="D52" s="671" t="s">
        <v>460</v>
      </c>
      <c r="E52" s="743" t="s">
        <v>415</v>
      </c>
      <c r="F52" s="112">
        <f t="shared" si="3"/>
        <v>38</v>
      </c>
    </row>
    <row r="53" spans="1:8" ht="16" thickTop="1">
      <c r="A53" s="326">
        <f t="shared" si="2"/>
        <v>39</v>
      </c>
      <c r="B53" s="737"/>
      <c r="C53" s="512"/>
      <c r="D53" s="728"/>
      <c r="E53" s="756"/>
      <c r="F53" s="112">
        <f t="shared" si="3"/>
        <v>39</v>
      </c>
    </row>
    <row r="54" spans="1:8">
      <c r="A54" s="326">
        <f t="shared" si="2"/>
        <v>40</v>
      </c>
      <c r="B54" s="746" t="s">
        <v>673</v>
      </c>
      <c r="C54" s="905">
        <v>12</v>
      </c>
      <c r="D54" s="729"/>
      <c r="E54" s="756"/>
      <c r="F54" s="112">
        <f t="shared" si="3"/>
        <v>40</v>
      </c>
    </row>
    <row r="55" spans="1:8">
      <c r="A55" s="326">
        <f t="shared" si="2"/>
        <v>41</v>
      </c>
      <c r="B55" s="737"/>
      <c r="C55" s="512"/>
      <c r="D55" s="728"/>
      <c r="E55" s="757"/>
      <c r="F55" s="112">
        <f t="shared" si="3"/>
        <v>41</v>
      </c>
    </row>
    <row r="56" spans="1:8" ht="16" thickBot="1">
      <c r="A56" s="326">
        <f t="shared" si="2"/>
        <v>42</v>
      </c>
      <c r="B56" s="746" t="s">
        <v>403</v>
      </c>
      <c r="C56" s="888">
        <f>C52*C54</f>
        <v>2517.3093754371321</v>
      </c>
      <c r="D56" s="671" t="s">
        <v>460</v>
      </c>
      <c r="E56" s="743" t="s">
        <v>416</v>
      </c>
      <c r="F56" s="112">
        <f t="shared" si="3"/>
        <v>42</v>
      </c>
    </row>
    <row r="57" spans="1:8" ht="16.5" thickTop="1" thickBot="1">
      <c r="A57" s="326">
        <f t="shared" si="2"/>
        <v>43</v>
      </c>
      <c r="B57" s="758"/>
      <c r="C57" s="13"/>
      <c r="D57" s="730"/>
      <c r="E57" s="305"/>
      <c r="F57" s="112">
        <f t="shared" si="3"/>
        <v>43</v>
      </c>
    </row>
    <row r="60" spans="1:8">
      <c r="A60" s="671" t="s">
        <v>460</v>
      </c>
      <c r="B60" s="5" t="str">
        <f>'Pg2 App X C7 Comparison'!B63</f>
        <v>Items in BOLD have changed to correct the over-allocation of "Duplicate Charges (Company Energy Use)" Credit in FERC Account no. 929.</v>
      </c>
    </row>
  </sheetData>
  <mergeCells count="4">
    <mergeCell ref="B2:E2"/>
    <mergeCell ref="B3:E3"/>
    <mergeCell ref="B4:E4"/>
    <mergeCell ref="B5:E5"/>
  </mergeCells>
  <printOptions horizontalCentered="1"/>
  <pageMargins left="0.5" right="0.5" top="0.5" bottom="0.5" header="0.35" footer="0.25"/>
  <pageSetup scale="63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1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69.1796875" style="7" customWidth="1"/>
    <col min="3" max="3" width="18.81640625" style="7" customWidth="1"/>
    <col min="4" max="4" width="2" style="7" bestFit="1" customWidth="1"/>
    <col min="5" max="5" width="54.1796875" style="7" bestFit="1" customWidth="1"/>
    <col min="6" max="6" width="5.1796875" style="106" customWidth="1"/>
    <col min="7" max="16384" width="8.81640625" style="7"/>
  </cols>
  <sheetData>
    <row r="1" spans="1:8">
      <c r="A1" s="914" t="s">
        <v>769</v>
      </c>
    </row>
    <row r="2" spans="1:8">
      <c r="A2" s="658"/>
      <c r="B2" s="93"/>
      <c r="C2" s="93"/>
      <c r="D2" s="93"/>
      <c r="E2" s="93"/>
      <c r="F2" s="658"/>
    </row>
    <row r="3" spans="1:8">
      <c r="B3" s="1013" t="s">
        <v>21</v>
      </c>
      <c r="C3" s="1013"/>
      <c r="D3" s="1013"/>
      <c r="E3" s="1013"/>
      <c r="F3" s="110"/>
    </row>
    <row r="4" spans="1:8">
      <c r="B4" s="1013" t="s">
        <v>22</v>
      </c>
      <c r="C4" s="1013"/>
      <c r="D4" s="1013"/>
      <c r="E4" s="1013"/>
      <c r="F4" s="110"/>
    </row>
    <row r="5" spans="1:8">
      <c r="A5" s="658"/>
      <c r="B5" s="1015" t="s">
        <v>401</v>
      </c>
      <c r="C5" s="1015"/>
      <c r="D5" s="1015"/>
      <c r="E5" s="1015"/>
      <c r="F5" s="658"/>
    </row>
    <row r="6" spans="1:8">
      <c r="B6" s="1014" t="s">
        <v>1</v>
      </c>
      <c r="C6" s="1013"/>
      <c r="D6" s="1013"/>
      <c r="E6" s="1013"/>
      <c r="F6" s="110"/>
    </row>
    <row r="7" spans="1:8" ht="16" thickBot="1">
      <c r="A7" s="658"/>
      <c r="B7" s="93"/>
      <c r="C7" s="82"/>
      <c r="D7" s="82"/>
      <c r="E7" s="82"/>
      <c r="F7" s="658"/>
    </row>
    <row r="8" spans="1:8">
      <c r="A8" s="326" t="s">
        <v>2</v>
      </c>
      <c r="B8" s="661"/>
      <c r="C8" s="507" t="s">
        <v>23</v>
      </c>
      <c r="D8" s="689"/>
      <c r="E8" s="732"/>
      <c r="F8" s="112" t="s">
        <v>2</v>
      </c>
    </row>
    <row r="9" spans="1:8">
      <c r="A9" s="326" t="s">
        <v>3</v>
      </c>
      <c r="B9" s="733" t="s">
        <v>24</v>
      </c>
      <c r="C9" s="95" t="s">
        <v>25</v>
      </c>
      <c r="D9" s="557"/>
      <c r="E9" s="301" t="s">
        <v>5</v>
      </c>
      <c r="F9" s="112" t="s">
        <v>3</v>
      </c>
    </row>
    <row r="10" spans="1:8">
      <c r="A10" s="326"/>
      <c r="B10" s="734"/>
      <c r="C10" s="68"/>
      <c r="D10" s="668"/>
      <c r="E10" s="302"/>
      <c r="F10" s="112"/>
    </row>
    <row r="11" spans="1:8">
      <c r="A11" s="326">
        <v>1</v>
      </c>
      <c r="B11" s="735" t="s">
        <v>26</v>
      </c>
      <c r="C11" s="891">
        <v>73.082047123374281</v>
      </c>
      <c r="D11" s="669"/>
      <c r="E11" s="736" t="s">
        <v>701</v>
      </c>
      <c r="F11" s="112">
        <f>A11</f>
        <v>1</v>
      </c>
      <c r="H11" s="105"/>
    </row>
    <row r="12" spans="1:8">
      <c r="A12" s="326">
        <f>A11+1</f>
        <v>2</v>
      </c>
      <c r="B12" s="737"/>
      <c r="C12" s="892"/>
      <c r="D12" s="670"/>
      <c r="E12" s="99"/>
      <c r="F12" s="112">
        <f>F11+1</f>
        <v>2</v>
      </c>
    </row>
    <row r="13" spans="1:8">
      <c r="A13" s="326">
        <f t="shared" ref="A13:A30" si="0">A12+1</f>
        <v>3</v>
      </c>
      <c r="B13" s="735" t="s">
        <v>27</v>
      </c>
      <c r="C13" s="903">
        <v>1555.8119872621462</v>
      </c>
      <c r="D13" s="671" t="s">
        <v>460</v>
      </c>
      <c r="E13" s="736" t="s">
        <v>702</v>
      </c>
      <c r="F13" s="112">
        <f t="shared" ref="F13:F30" si="1">F12+1</f>
        <v>3</v>
      </c>
      <c r="H13" s="482"/>
    </row>
    <row r="14" spans="1:8">
      <c r="A14" s="326">
        <f t="shared" si="0"/>
        <v>4</v>
      </c>
      <c r="B14" s="737"/>
      <c r="C14" s="892"/>
      <c r="D14" s="670"/>
      <c r="E14" s="738"/>
      <c r="F14" s="112">
        <f t="shared" si="1"/>
        <v>4</v>
      </c>
    </row>
    <row r="15" spans="1:8">
      <c r="A15" s="326">
        <f t="shared" si="0"/>
        <v>5</v>
      </c>
      <c r="B15" s="739" t="s">
        <v>28</v>
      </c>
      <c r="C15" s="944">
        <v>537.54219184230226</v>
      </c>
      <c r="D15" s="675"/>
      <c r="E15" s="736" t="s">
        <v>703</v>
      </c>
      <c r="F15" s="112">
        <f t="shared" si="1"/>
        <v>5</v>
      </c>
      <c r="H15" s="482"/>
    </row>
    <row r="16" spans="1:8">
      <c r="A16" s="326">
        <f t="shared" si="0"/>
        <v>6</v>
      </c>
      <c r="B16" s="735"/>
      <c r="C16" s="892"/>
      <c r="D16" s="670"/>
      <c r="E16" s="740"/>
      <c r="F16" s="112">
        <f t="shared" si="1"/>
        <v>6</v>
      </c>
    </row>
    <row r="17" spans="1:10">
      <c r="A17" s="326">
        <f t="shared" si="0"/>
        <v>7</v>
      </c>
      <c r="B17" s="735" t="s">
        <v>29</v>
      </c>
      <c r="C17" s="892"/>
      <c r="D17" s="670"/>
      <c r="E17" s="740"/>
      <c r="F17" s="112">
        <f t="shared" si="1"/>
        <v>7</v>
      </c>
    </row>
    <row r="18" spans="1:10">
      <c r="A18" s="326">
        <f t="shared" si="0"/>
        <v>8</v>
      </c>
      <c r="B18" s="735"/>
      <c r="C18" s="892"/>
      <c r="D18" s="670"/>
      <c r="E18" s="741"/>
      <c r="F18" s="112">
        <f t="shared" si="1"/>
        <v>8</v>
      </c>
    </row>
    <row r="19" spans="1:10">
      <c r="A19" s="326">
        <f t="shared" si="0"/>
        <v>9</v>
      </c>
      <c r="B19" s="742" t="s">
        <v>402</v>
      </c>
      <c r="C19" s="903">
        <v>1348.1571162459422</v>
      </c>
      <c r="D19" s="671" t="s">
        <v>460</v>
      </c>
      <c r="E19" s="743" t="s">
        <v>704</v>
      </c>
      <c r="F19" s="112">
        <f t="shared" si="1"/>
        <v>9</v>
      </c>
      <c r="H19" s="105"/>
    </row>
    <row r="20" spans="1:10">
      <c r="A20" s="326">
        <f t="shared" si="0"/>
        <v>10</v>
      </c>
      <c r="B20" s="742"/>
      <c r="C20" s="894"/>
      <c r="D20" s="121"/>
      <c r="E20" s="743"/>
      <c r="F20" s="112">
        <f t="shared" si="1"/>
        <v>10</v>
      </c>
    </row>
    <row r="21" spans="1:10">
      <c r="A21" s="326">
        <f t="shared" si="0"/>
        <v>11</v>
      </c>
      <c r="B21" s="735" t="s">
        <v>30</v>
      </c>
      <c r="C21" s="945"/>
      <c r="D21" s="680"/>
      <c r="E21" s="968"/>
      <c r="F21" s="112">
        <f t="shared" si="1"/>
        <v>11</v>
      </c>
    </row>
    <row r="22" spans="1:10">
      <c r="A22" s="326">
        <f t="shared" si="0"/>
        <v>12</v>
      </c>
      <c r="B22" s="739"/>
      <c r="C22" s="946"/>
      <c r="D22" s="947"/>
      <c r="E22" s="743"/>
      <c r="F22" s="112">
        <f t="shared" si="1"/>
        <v>12</v>
      </c>
    </row>
    <row r="23" spans="1:10">
      <c r="A23" s="326">
        <f t="shared" si="0"/>
        <v>13</v>
      </c>
      <c r="B23" s="742" t="s">
        <v>474</v>
      </c>
      <c r="C23" s="355">
        <v>-38.560040741172912</v>
      </c>
      <c r="D23" s="134"/>
      <c r="E23" s="743" t="s">
        <v>404</v>
      </c>
      <c r="F23" s="112">
        <f t="shared" si="1"/>
        <v>13</v>
      </c>
      <c r="H23" s="482"/>
    </row>
    <row r="24" spans="1:10">
      <c r="A24" s="326">
        <f t="shared" si="0"/>
        <v>14</v>
      </c>
      <c r="B24" s="744"/>
      <c r="C24" s="948"/>
      <c r="D24" s="949"/>
      <c r="E24" s="743"/>
      <c r="F24" s="112">
        <f t="shared" si="1"/>
        <v>14</v>
      </c>
    </row>
    <row r="25" spans="1:10" ht="16" thickBot="1">
      <c r="A25" s="326">
        <f t="shared" si="0"/>
        <v>15</v>
      </c>
      <c r="B25" s="737" t="s">
        <v>671</v>
      </c>
      <c r="C25" s="617">
        <f>C11+C13+C15+C19+C23</f>
        <v>3476.033301732592</v>
      </c>
      <c r="D25" s="671" t="s">
        <v>460</v>
      </c>
      <c r="E25" s="745" t="s">
        <v>405</v>
      </c>
      <c r="F25" s="112">
        <f t="shared" si="1"/>
        <v>15</v>
      </c>
      <c r="I25" s="105"/>
      <c r="J25" s="483"/>
    </row>
    <row r="26" spans="1:10" ht="16" thickTop="1">
      <c r="A26" s="326">
        <f t="shared" si="0"/>
        <v>16</v>
      </c>
      <c r="B26" s="737"/>
      <c r="C26" s="618"/>
      <c r="D26" s="727"/>
      <c r="E26" s="745"/>
      <c r="F26" s="112">
        <f t="shared" si="1"/>
        <v>16</v>
      </c>
      <c r="I26" s="105"/>
      <c r="J26" s="483"/>
    </row>
    <row r="27" spans="1:10">
      <c r="A27" s="326">
        <f t="shared" si="0"/>
        <v>17</v>
      </c>
      <c r="B27" s="746" t="s">
        <v>20</v>
      </c>
      <c r="C27" s="619">
        <v>-961.30799999999999</v>
      </c>
      <c r="D27" s="675"/>
      <c r="E27" s="745" t="s">
        <v>406</v>
      </c>
      <c r="F27" s="112">
        <f t="shared" si="1"/>
        <v>17</v>
      </c>
      <c r="I27" s="105"/>
      <c r="J27" s="483"/>
    </row>
    <row r="28" spans="1:10">
      <c r="A28" s="326">
        <f t="shared" si="0"/>
        <v>18</v>
      </c>
      <c r="B28" s="737"/>
      <c r="C28" s="618"/>
      <c r="D28" s="727"/>
      <c r="E28" s="745"/>
      <c r="F28" s="112">
        <f t="shared" si="1"/>
        <v>18</v>
      </c>
      <c r="I28" s="105"/>
      <c r="J28" s="483"/>
    </row>
    <row r="29" spans="1:10" ht="16" thickBot="1">
      <c r="A29" s="326">
        <f t="shared" si="0"/>
        <v>19</v>
      </c>
      <c r="B29" s="737" t="s">
        <v>403</v>
      </c>
      <c r="C29" s="617">
        <f>C25+C27</f>
        <v>2514.725301732592</v>
      </c>
      <c r="D29" s="671" t="s">
        <v>460</v>
      </c>
      <c r="E29" s="745" t="s">
        <v>407</v>
      </c>
      <c r="F29" s="112">
        <f t="shared" si="1"/>
        <v>19</v>
      </c>
      <c r="I29" s="105"/>
      <c r="J29" s="483"/>
    </row>
    <row r="30" spans="1:10" ht="16.5" thickTop="1" thickBot="1">
      <c r="A30" s="326">
        <f t="shared" si="0"/>
        <v>20</v>
      </c>
      <c r="B30" s="747"/>
      <c r="C30" s="510"/>
      <c r="D30" s="686"/>
      <c r="E30" s="748"/>
      <c r="F30" s="112">
        <f t="shared" si="1"/>
        <v>20</v>
      </c>
    </row>
    <row r="32" spans="1:10" ht="16" thickBot="1">
      <c r="A32" s="658"/>
      <c r="B32" s="207"/>
      <c r="C32" s="69"/>
      <c r="D32" s="69"/>
      <c r="E32" s="69"/>
      <c r="F32" s="658"/>
    </row>
    <row r="33" spans="1:6">
      <c r="A33" s="327"/>
      <c r="B33" s="749"/>
      <c r="C33" s="507"/>
      <c r="D33" s="689"/>
      <c r="E33" s="732"/>
      <c r="F33" s="110"/>
    </row>
    <row r="34" spans="1:6">
      <c r="A34" s="326" t="s">
        <v>2</v>
      </c>
      <c r="B34" s="750"/>
      <c r="C34" s="67" t="s">
        <v>23</v>
      </c>
      <c r="D34" s="93"/>
      <c r="E34" s="99"/>
      <c r="F34" s="112" t="s">
        <v>2</v>
      </c>
    </row>
    <row r="35" spans="1:6">
      <c r="A35" s="326" t="s">
        <v>3</v>
      </c>
      <c r="B35" s="733" t="s">
        <v>31</v>
      </c>
      <c r="C35" s="95" t="s">
        <v>25</v>
      </c>
      <c r="D35" s="557"/>
      <c r="E35" s="301" t="s">
        <v>5</v>
      </c>
      <c r="F35" s="112" t="s">
        <v>3</v>
      </c>
    </row>
    <row r="36" spans="1:6">
      <c r="A36" s="326">
        <f>A30+1</f>
        <v>21</v>
      </c>
      <c r="B36" s="737"/>
      <c r="C36" s="68"/>
      <c r="D36" s="668"/>
      <c r="E36" s="302"/>
      <c r="F36" s="112">
        <f>F30+1</f>
        <v>21</v>
      </c>
    </row>
    <row r="37" spans="1:6">
      <c r="A37" s="326">
        <f>A36+1</f>
        <v>22</v>
      </c>
      <c r="B37" s="735" t="str">
        <f>B11</f>
        <v>Section 1 - Direct Maintenance Expense Cost Component</v>
      </c>
      <c r="C37" s="16">
        <f>C11/12</f>
        <v>6.0901705936145234</v>
      </c>
      <c r="D37" s="691"/>
      <c r="E37" s="736" t="s">
        <v>408</v>
      </c>
      <c r="F37" s="112">
        <f>F36+1</f>
        <v>22</v>
      </c>
    </row>
    <row r="38" spans="1:6">
      <c r="A38" s="326">
        <f t="shared" ref="A38:A58" si="2">A37+1</f>
        <v>23</v>
      </c>
      <c r="B38" s="737"/>
      <c r="C38" s="15"/>
      <c r="D38" s="693"/>
      <c r="E38" s="751"/>
      <c r="F38" s="112">
        <f t="shared" ref="F38:F58" si="3">F37+1</f>
        <v>23</v>
      </c>
    </row>
    <row r="39" spans="1:6">
      <c r="A39" s="326">
        <f t="shared" si="2"/>
        <v>24</v>
      </c>
      <c r="B39" s="735" t="str">
        <f>B13</f>
        <v>Section 2 - Non-Direct Expense Cost Component</v>
      </c>
      <c r="C39" s="887">
        <f>C13/12</f>
        <v>129.65099893851217</v>
      </c>
      <c r="D39" s="671" t="s">
        <v>460</v>
      </c>
      <c r="E39" s="736" t="s">
        <v>409</v>
      </c>
      <c r="F39" s="112">
        <f t="shared" si="3"/>
        <v>24</v>
      </c>
    </row>
    <row r="40" spans="1:6">
      <c r="A40" s="326">
        <f t="shared" si="2"/>
        <v>25</v>
      </c>
      <c r="B40" s="737"/>
      <c r="C40" s="15"/>
      <c r="D40" s="693"/>
      <c r="E40" s="752"/>
      <c r="F40" s="112">
        <f t="shared" si="3"/>
        <v>25</v>
      </c>
    </row>
    <row r="41" spans="1:6">
      <c r="A41" s="326">
        <f t="shared" si="2"/>
        <v>26</v>
      </c>
      <c r="B41" s="735" t="str">
        <f>B15</f>
        <v>Section 3 - Cost Component Containing Other Specific Expenses</v>
      </c>
      <c r="C41" s="887">
        <f>C15/12</f>
        <v>44.795182653525188</v>
      </c>
      <c r="D41" s="671" t="s">
        <v>460</v>
      </c>
      <c r="E41" s="736" t="s">
        <v>410</v>
      </c>
      <c r="F41" s="112">
        <f t="shared" si="3"/>
        <v>26</v>
      </c>
    </row>
    <row r="42" spans="1:6">
      <c r="A42" s="326">
        <f t="shared" si="2"/>
        <v>27</v>
      </c>
      <c r="B42" s="737"/>
      <c r="C42" s="15"/>
      <c r="D42" s="693"/>
      <c r="E42" s="738"/>
      <c r="F42" s="112">
        <f t="shared" si="3"/>
        <v>27</v>
      </c>
    </row>
    <row r="43" spans="1:6">
      <c r="A43" s="326">
        <f t="shared" si="2"/>
        <v>28</v>
      </c>
      <c r="B43" s="735" t="str">
        <f>LEFT(B17,45)</f>
        <v>Section 4 - True-Up Adjustment Cost Component</v>
      </c>
      <c r="C43" s="15"/>
      <c r="D43" s="693"/>
      <c r="E43" s="753"/>
      <c r="F43" s="112">
        <f t="shared" si="3"/>
        <v>28</v>
      </c>
    </row>
    <row r="44" spans="1:6">
      <c r="A44" s="326">
        <f t="shared" si="2"/>
        <v>29</v>
      </c>
      <c r="B44" s="735"/>
      <c r="C44" s="15"/>
      <c r="D44" s="693"/>
      <c r="E44" s="753"/>
      <c r="F44" s="112">
        <f t="shared" si="3"/>
        <v>29</v>
      </c>
    </row>
    <row r="45" spans="1:6">
      <c r="A45" s="326">
        <f t="shared" si="2"/>
        <v>30</v>
      </c>
      <c r="B45" s="742" t="str">
        <f>B19</f>
        <v xml:space="preserve">   True-Up Adjustment derived in Cycle 7</v>
      </c>
      <c r="C45" s="887">
        <f>C19/12</f>
        <v>112.34642635382852</v>
      </c>
      <c r="D45" s="671" t="s">
        <v>460</v>
      </c>
      <c r="E45" s="736" t="s">
        <v>411</v>
      </c>
      <c r="F45" s="112">
        <f t="shared" si="3"/>
        <v>30</v>
      </c>
    </row>
    <row r="46" spans="1:6">
      <c r="A46" s="326">
        <f t="shared" si="2"/>
        <v>31</v>
      </c>
      <c r="B46" s="742"/>
      <c r="C46" s="12"/>
      <c r="D46" s="701"/>
      <c r="E46" s="743"/>
      <c r="F46" s="112">
        <f t="shared" si="3"/>
        <v>31</v>
      </c>
    </row>
    <row r="47" spans="1:6">
      <c r="A47" s="326">
        <f t="shared" si="2"/>
        <v>32</v>
      </c>
      <c r="B47" s="735" t="str">
        <f>B21</f>
        <v>Section 5 - Interest True-Up Adjustment Cost Component</v>
      </c>
      <c r="C47" s="950"/>
      <c r="D47" s="951"/>
      <c r="E47" s="754"/>
      <c r="F47" s="112">
        <f t="shared" si="3"/>
        <v>32</v>
      </c>
    </row>
    <row r="48" spans="1:6">
      <c r="A48" s="326">
        <f t="shared" si="2"/>
        <v>33</v>
      </c>
      <c r="B48" s="739"/>
      <c r="C48" s="950"/>
      <c r="D48" s="701"/>
      <c r="E48" s="754"/>
      <c r="F48" s="112">
        <f t="shared" si="3"/>
        <v>33</v>
      </c>
    </row>
    <row r="49" spans="1:8">
      <c r="A49" s="326">
        <f t="shared" si="2"/>
        <v>34</v>
      </c>
      <c r="B49" s="755" t="str">
        <f>B23</f>
        <v xml:space="preserve">   Cycle 6 Interest True-Up Adjustment</v>
      </c>
      <c r="C49" s="952">
        <f>C23/12</f>
        <v>-3.2133367284310759</v>
      </c>
      <c r="D49" s="620"/>
      <c r="E49" s="736" t="s">
        <v>412</v>
      </c>
      <c r="F49" s="112">
        <f t="shared" si="3"/>
        <v>34</v>
      </c>
    </row>
    <row r="50" spans="1:8">
      <c r="A50" s="326">
        <f t="shared" si="2"/>
        <v>35</v>
      </c>
      <c r="B50" s="755"/>
      <c r="C50" s="952"/>
      <c r="D50" s="620"/>
      <c r="E50" s="736"/>
      <c r="F50" s="112">
        <f t="shared" si="3"/>
        <v>35</v>
      </c>
      <c r="H50" s="485"/>
    </row>
    <row r="51" spans="1:8">
      <c r="A51" s="326">
        <f t="shared" si="2"/>
        <v>36</v>
      </c>
      <c r="B51" s="746" t="s">
        <v>20</v>
      </c>
      <c r="C51" s="504">
        <f>C27/12</f>
        <v>-80.108999999999995</v>
      </c>
      <c r="D51" s="620"/>
      <c r="E51" s="736" t="s">
        <v>414</v>
      </c>
      <c r="F51" s="112">
        <f t="shared" si="3"/>
        <v>36</v>
      </c>
    </row>
    <row r="52" spans="1:8">
      <c r="A52" s="326">
        <f t="shared" si="2"/>
        <v>37</v>
      </c>
      <c r="B52" s="737"/>
      <c r="C52" s="14"/>
      <c r="D52" s="706"/>
      <c r="E52" s="99"/>
      <c r="F52" s="112">
        <f t="shared" si="3"/>
        <v>37</v>
      </c>
    </row>
    <row r="53" spans="1:8" ht="16" thickBot="1">
      <c r="A53" s="326">
        <f t="shared" si="2"/>
        <v>38</v>
      </c>
      <c r="B53" s="737" t="s">
        <v>672</v>
      </c>
      <c r="C53" s="307">
        <f>C37+C39+C41+C45+C49+C51</f>
        <v>209.56044181104932</v>
      </c>
      <c r="D53" s="671" t="s">
        <v>460</v>
      </c>
      <c r="E53" s="743" t="s">
        <v>415</v>
      </c>
      <c r="F53" s="112">
        <f t="shared" si="3"/>
        <v>38</v>
      </c>
    </row>
    <row r="54" spans="1:8" ht="16" thickTop="1">
      <c r="A54" s="326">
        <f t="shared" si="2"/>
        <v>39</v>
      </c>
      <c r="B54" s="737"/>
      <c r="C54" s="953"/>
      <c r="D54" s="954"/>
      <c r="E54" s="756"/>
      <c r="F54" s="112">
        <f t="shared" si="3"/>
        <v>39</v>
      </c>
    </row>
    <row r="55" spans="1:8">
      <c r="A55" s="326">
        <f t="shared" si="2"/>
        <v>40</v>
      </c>
      <c r="B55" s="746" t="s">
        <v>673</v>
      </c>
      <c r="C55" s="905">
        <v>12</v>
      </c>
      <c r="D55" s="955"/>
      <c r="E55" s="756"/>
      <c r="F55" s="112">
        <f t="shared" si="3"/>
        <v>40</v>
      </c>
    </row>
    <row r="56" spans="1:8">
      <c r="A56" s="326">
        <f t="shared" si="2"/>
        <v>41</v>
      </c>
      <c r="B56" s="737"/>
      <c r="C56" s="953"/>
      <c r="D56" s="954"/>
      <c r="E56" s="757"/>
      <c r="F56" s="112">
        <f t="shared" si="3"/>
        <v>41</v>
      </c>
    </row>
    <row r="57" spans="1:8" ht="16" thickBot="1">
      <c r="A57" s="326">
        <f t="shared" si="2"/>
        <v>42</v>
      </c>
      <c r="B57" s="746" t="s">
        <v>403</v>
      </c>
      <c r="C57" s="888">
        <f>C53*C55</f>
        <v>2514.725301732592</v>
      </c>
      <c r="D57" s="671" t="s">
        <v>460</v>
      </c>
      <c r="E57" s="743" t="s">
        <v>416</v>
      </c>
      <c r="F57" s="112">
        <f t="shared" si="3"/>
        <v>42</v>
      </c>
    </row>
    <row r="58" spans="1:8" ht="16.5" thickTop="1" thickBot="1">
      <c r="A58" s="326">
        <f t="shared" si="2"/>
        <v>43</v>
      </c>
      <c r="B58" s="758"/>
      <c r="C58" s="13"/>
      <c r="D58" s="730"/>
      <c r="E58" s="305"/>
      <c r="F58" s="112">
        <f t="shared" si="3"/>
        <v>43</v>
      </c>
    </row>
    <row r="61" spans="1:8">
      <c r="A61" s="671" t="s">
        <v>460</v>
      </c>
      <c r="B61" s="5" t="s">
        <v>687</v>
      </c>
    </row>
  </sheetData>
  <mergeCells count="4">
    <mergeCell ref="B3:E3"/>
    <mergeCell ref="B4:E4"/>
    <mergeCell ref="B5:E5"/>
    <mergeCell ref="B6:E6"/>
  </mergeCells>
  <printOptions horizontalCentered="1"/>
  <pageMargins left="0.5" right="0.5" top="0.5" bottom="0.5" header="0.35" footer="0.25"/>
  <pageSetup scale="63" orientation="portrait" r:id="rId1"/>
  <headerFooter scaleWithDoc="0" alignWithMargins="0">
    <oddHeader>&amp;C&amp;"Times New Roman,Bold"&amp;7AS FILED SUMMARY WITH FERC AUDIT ADJ INCL IN APPENDIX X CYCLE 12 (ER24-176)</oddHeader>
    <oddFooter>&amp;L&amp;F&amp;C&amp;"Times New Roman,Regular"&amp;10Page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F2518-B778-41BE-B06E-AFEE86860063}">
  <dimension ref="A1:J245"/>
  <sheetViews>
    <sheetView zoomScale="80" zoomScaleNormal="80" workbookViewId="0"/>
  </sheetViews>
  <sheetFormatPr defaultColWidth="8.81640625" defaultRowHeight="15.5"/>
  <cols>
    <col min="1" max="1" width="5.1796875" style="116" customWidth="1"/>
    <col min="2" max="2" width="93.1796875" style="7" bestFit="1" customWidth="1"/>
    <col min="3" max="3" width="10.453125" style="7" customWidth="1"/>
    <col min="4" max="4" width="1.54296875" style="7" customWidth="1"/>
    <col min="5" max="5" width="16.81640625" style="7" customWidth="1"/>
    <col min="6" max="6" width="1.54296875" style="7" customWidth="1"/>
    <col min="7" max="7" width="43.453125" style="7" customWidth="1"/>
    <col min="8" max="8" width="5.1796875" style="106" customWidth="1"/>
    <col min="9" max="9" width="8.81640625" style="7"/>
    <col min="10" max="10" width="9.81640625" style="7" bestFit="1" customWidth="1"/>
    <col min="11" max="16384" width="8.81640625" style="7"/>
  </cols>
  <sheetData>
    <row r="1" spans="1:8">
      <c r="A1" s="330"/>
      <c r="B1" s="19"/>
      <c r="C1" s="19"/>
      <c r="D1" s="19"/>
      <c r="E1" s="56"/>
      <c r="F1" s="56"/>
      <c r="G1" s="56"/>
      <c r="H1" s="325"/>
    </row>
    <row r="2" spans="1:8">
      <c r="B2" s="1017" t="s">
        <v>0</v>
      </c>
      <c r="C2" s="1017"/>
      <c r="D2" s="1017"/>
      <c r="E2" s="1017"/>
      <c r="F2" s="1017"/>
      <c r="G2" s="1017"/>
      <c r="H2" s="330"/>
    </row>
    <row r="3" spans="1:8">
      <c r="B3" s="1017" t="s">
        <v>32</v>
      </c>
      <c r="C3" s="1017"/>
      <c r="D3" s="1017"/>
      <c r="E3" s="1017"/>
      <c r="F3" s="1017"/>
      <c r="G3" s="1017"/>
      <c r="H3" s="330"/>
    </row>
    <row r="4" spans="1:8">
      <c r="B4" s="1017" t="s">
        <v>38</v>
      </c>
      <c r="C4" s="1017"/>
      <c r="D4" s="1017"/>
      <c r="E4" s="1017"/>
      <c r="F4" s="1017"/>
      <c r="G4" s="1017"/>
      <c r="H4" s="330"/>
    </row>
    <row r="5" spans="1:8">
      <c r="B5" s="1018" t="s">
        <v>480</v>
      </c>
      <c r="C5" s="1018"/>
      <c r="D5" s="1018"/>
      <c r="E5" s="1018"/>
      <c r="F5" s="1018"/>
      <c r="G5" s="1018"/>
      <c r="H5" s="330"/>
    </row>
    <row r="6" spans="1:8">
      <c r="B6" s="1019" t="s">
        <v>1</v>
      </c>
      <c r="C6" s="1019"/>
      <c r="D6" s="1019"/>
      <c r="E6" s="1019"/>
      <c r="F6" s="1019"/>
      <c r="G6" s="1019"/>
      <c r="H6" s="324"/>
    </row>
    <row r="7" spans="1:8">
      <c r="A7" s="331"/>
      <c r="B7" s="18"/>
      <c r="C7" s="18"/>
      <c r="D7" s="18"/>
      <c r="E7" s="18"/>
      <c r="F7" s="18"/>
      <c r="G7" s="56"/>
      <c r="H7" s="325"/>
    </row>
    <row r="8" spans="1:8">
      <c r="A8" s="332" t="s">
        <v>2</v>
      </c>
      <c r="B8" s="19"/>
      <c r="C8" s="19"/>
      <c r="D8" s="19"/>
      <c r="E8" s="18"/>
      <c r="F8" s="18"/>
      <c r="G8" s="19"/>
      <c r="H8" s="332" t="s">
        <v>2</v>
      </c>
    </row>
    <row r="9" spans="1:8">
      <c r="A9" s="332" t="s">
        <v>3</v>
      </c>
      <c r="B9" s="19"/>
      <c r="C9" s="19"/>
      <c r="D9" s="19"/>
      <c r="E9" s="321" t="s">
        <v>33</v>
      </c>
      <c r="F9" s="23"/>
      <c r="G9" s="321" t="s">
        <v>5</v>
      </c>
      <c r="H9" s="332" t="s">
        <v>3</v>
      </c>
    </row>
    <row r="10" spans="1:8">
      <c r="A10" s="332"/>
      <c r="B10" s="19"/>
      <c r="C10" s="19"/>
      <c r="D10" s="19"/>
      <c r="E10" s="18"/>
      <c r="F10" s="23"/>
      <c r="G10" s="18"/>
      <c r="H10" s="332"/>
    </row>
    <row r="11" spans="1:8">
      <c r="A11" s="332">
        <v>1</v>
      </c>
      <c r="B11" s="21" t="s">
        <v>39</v>
      </c>
      <c r="C11" s="21"/>
      <c r="D11" s="21"/>
      <c r="E11" s="56"/>
      <c r="F11" s="56"/>
      <c r="G11" s="18"/>
      <c r="H11" s="332">
        <f>A11</f>
        <v>1</v>
      </c>
    </row>
    <row r="12" spans="1:8">
      <c r="A12" s="332">
        <f>A11+1</f>
        <v>2</v>
      </c>
      <c r="B12" s="22" t="s">
        <v>40</v>
      </c>
      <c r="C12" s="30"/>
      <c r="D12" s="30"/>
      <c r="E12" s="356">
        <f>E61</f>
        <v>5.7864935031086383E-3</v>
      </c>
      <c r="F12" s="671"/>
      <c r="G12" s="17" t="s">
        <v>481</v>
      </c>
      <c r="H12" s="332">
        <f>H11+1</f>
        <v>2</v>
      </c>
    </row>
    <row r="13" spans="1:8">
      <c r="A13" s="332">
        <f t="shared" ref="A13:A41" si="0">A12+1</f>
        <v>3</v>
      </c>
      <c r="B13" s="19"/>
      <c r="C13" s="334"/>
      <c r="D13" s="334"/>
      <c r="E13" s="357"/>
      <c r="F13" s="23"/>
      <c r="G13" s="17"/>
      <c r="H13" s="332">
        <f t="shared" ref="H13:H41" si="1">H12+1</f>
        <v>3</v>
      </c>
    </row>
    <row r="14" spans="1:8">
      <c r="A14" s="332">
        <f t="shared" si="0"/>
        <v>4</v>
      </c>
      <c r="B14" s="22" t="s">
        <v>41</v>
      </c>
      <c r="C14" s="30"/>
      <c r="D14" s="30"/>
      <c r="E14" s="358">
        <f>E65</f>
        <v>8.8670151163371222E-4</v>
      </c>
      <c r="F14" s="312"/>
      <c r="G14" s="17" t="s">
        <v>482</v>
      </c>
      <c r="H14" s="332">
        <f t="shared" si="1"/>
        <v>4</v>
      </c>
    </row>
    <row r="15" spans="1:8">
      <c r="A15" s="332">
        <f t="shared" si="0"/>
        <v>5</v>
      </c>
      <c r="B15" s="19"/>
      <c r="C15" s="334"/>
      <c r="D15" s="334"/>
      <c r="E15" s="357"/>
      <c r="F15" s="23"/>
      <c r="G15" s="17"/>
      <c r="H15" s="332">
        <f t="shared" si="1"/>
        <v>5</v>
      </c>
    </row>
    <row r="16" spans="1:8">
      <c r="A16" s="332">
        <f t="shared" si="0"/>
        <v>6</v>
      </c>
      <c r="B16" s="22" t="s">
        <v>42</v>
      </c>
      <c r="C16" s="30"/>
      <c r="D16" s="30"/>
      <c r="E16" s="356">
        <f>E72</f>
        <v>6.0940439785382812E-3</v>
      </c>
      <c r="F16" s="311"/>
      <c r="G16" s="17" t="s">
        <v>483</v>
      </c>
      <c r="H16" s="332">
        <f t="shared" si="1"/>
        <v>6</v>
      </c>
    </row>
    <row r="17" spans="1:8">
      <c r="A17" s="332">
        <f t="shared" si="0"/>
        <v>7</v>
      </c>
      <c r="B17" s="56"/>
      <c r="C17" s="331"/>
      <c r="D17" s="331"/>
      <c r="E17" s="359"/>
      <c r="F17" s="313"/>
      <c r="G17" s="17"/>
      <c r="H17" s="332">
        <f t="shared" si="1"/>
        <v>7</v>
      </c>
    </row>
    <row r="18" spans="1:8">
      <c r="A18" s="332">
        <f t="shared" si="0"/>
        <v>8</v>
      </c>
      <c r="B18" s="22" t="s">
        <v>43</v>
      </c>
      <c r="C18" s="30"/>
      <c r="D18" s="30"/>
      <c r="E18" s="356">
        <f>E77</f>
        <v>2.7464253212534126E-4</v>
      </c>
      <c r="F18" s="311"/>
      <c r="G18" s="17" t="s">
        <v>484</v>
      </c>
      <c r="H18" s="332">
        <f t="shared" si="1"/>
        <v>8</v>
      </c>
    </row>
    <row r="19" spans="1:8">
      <c r="A19" s="332">
        <f t="shared" si="0"/>
        <v>9</v>
      </c>
      <c r="B19" s="19"/>
      <c r="C19" s="334"/>
      <c r="D19" s="334"/>
      <c r="E19" s="357"/>
      <c r="F19" s="23"/>
      <c r="G19" s="17"/>
      <c r="H19" s="332">
        <f t="shared" si="1"/>
        <v>9</v>
      </c>
    </row>
    <row r="20" spans="1:8">
      <c r="A20" s="332">
        <f t="shared" si="0"/>
        <v>10</v>
      </c>
      <c r="B20" s="22" t="s">
        <v>44</v>
      </c>
      <c r="C20" s="30"/>
      <c r="D20" s="30"/>
      <c r="E20" s="356">
        <f>E80</f>
        <v>3.7280226056417248E-3</v>
      </c>
      <c r="F20" s="311"/>
      <c r="G20" s="17" t="s">
        <v>485</v>
      </c>
      <c r="H20" s="332">
        <f t="shared" si="1"/>
        <v>10</v>
      </c>
    </row>
    <row r="21" spans="1:8">
      <c r="A21" s="332">
        <f t="shared" si="0"/>
        <v>11</v>
      </c>
      <c r="B21" s="19"/>
      <c r="C21" s="334"/>
      <c r="D21" s="334"/>
      <c r="E21" s="357"/>
      <c r="F21" s="23"/>
      <c r="G21" s="17"/>
      <c r="H21" s="332">
        <f t="shared" si="1"/>
        <v>11</v>
      </c>
    </row>
    <row r="22" spans="1:8">
      <c r="A22" s="332">
        <f t="shared" si="0"/>
        <v>12</v>
      </c>
      <c r="B22" s="22" t="s">
        <v>45</v>
      </c>
      <c r="C22" s="30"/>
      <c r="D22" s="30"/>
      <c r="E22" s="360">
        <v>0</v>
      </c>
      <c r="F22" s="23"/>
      <c r="G22" s="17" t="s">
        <v>46</v>
      </c>
      <c r="H22" s="332">
        <f t="shared" si="1"/>
        <v>12</v>
      </c>
    </row>
    <row r="23" spans="1:8">
      <c r="A23" s="332">
        <f t="shared" si="0"/>
        <v>13</v>
      </c>
      <c r="B23" s="19"/>
      <c r="C23" s="334"/>
      <c r="D23" s="334"/>
      <c r="E23" s="357"/>
      <c r="F23" s="23"/>
      <c r="G23" s="17"/>
      <c r="H23" s="332">
        <f t="shared" si="1"/>
        <v>13</v>
      </c>
    </row>
    <row r="24" spans="1:8">
      <c r="A24" s="332">
        <f t="shared" si="0"/>
        <v>14</v>
      </c>
      <c r="B24" s="22" t="s">
        <v>47</v>
      </c>
      <c r="C24" s="30"/>
      <c r="D24" s="30"/>
      <c r="E24" s="361">
        <v>0</v>
      </c>
      <c r="F24" s="23"/>
      <c r="G24" s="17" t="s">
        <v>46</v>
      </c>
      <c r="H24" s="332">
        <f t="shared" si="1"/>
        <v>14</v>
      </c>
    </row>
    <row r="25" spans="1:8">
      <c r="A25" s="332">
        <f t="shared" si="0"/>
        <v>15</v>
      </c>
      <c r="B25" s="19"/>
      <c r="C25" s="334"/>
      <c r="D25" s="334"/>
      <c r="E25" s="357"/>
      <c r="F25" s="23"/>
      <c r="G25" s="17"/>
      <c r="H25" s="332">
        <f t="shared" si="1"/>
        <v>15</v>
      </c>
    </row>
    <row r="26" spans="1:8">
      <c r="A26" s="332">
        <f t="shared" si="0"/>
        <v>16</v>
      </c>
      <c r="B26" s="22" t="s">
        <v>48</v>
      </c>
      <c r="C26" s="30"/>
      <c r="D26" s="30"/>
      <c r="E26" s="360">
        <v>0</v>
      </c>
      <c r="F26" s="23"/>
      <c r="G26" s="17" t="s">
        <v>46</v>
      </c>
      <c r="H26" s="332">
        <f t="shared" si="1"/>
        <v>16</v>
      </c>
    </row>
    <row r="27" spans="1:8">
      <c r="A27" s="332">
        <f t="shared" si="0"/>
        <v>17</v>
      </c>
      <c r="B27" s="19"/>
      <c r="C27" s="334"/>
      <c r="D27" s="334"/>
      <c r="E27" s="357"/>
      <c r="F27" s="23"/>
      <c r="G27" s="17"/>
      <c r="H27" s="332">
        <f t="shared" si="1"/>
        <v>17</v>
      </c>
    </row>
    <row r="28" spans="1:8">
      <c r="A28" s="332">
        <f t="shared" si="0"/>
        <v>18</v>
      </c>
      <c r="B28" s="22" t="s">
        <v>49</v>
      </c>
      <c r="C28" s="30"/>
      <c r="D28" s="30"/>
      <c r="E28" s="513">
        <f>E93</f>
        <v>1.3154261585458416E-3</v>
      </c>
      <c r="F28" s="311"/>
      <c r="G28" s="17" t="s">
        <v>486</v>
      </c>
      <c r="H28" s="332">
        <f t="shared" si="1"/>
        <v>18</v>
      </c>
    </row>
    <row r="29" spans="1:8">
      <c r="A29" s="332">
        <f t="shared" si="0"/>
        <v>19</v>
      </c>
      <c r="B29" s="24"/>
      <c r="C29" s="362"/>
      <c r="D29" s="362"/>
      <c r="E29" s="514"/>
      <c r="F29" s="54"/>
      <c r="G29" s="17"/>
      <c r="H29" s="332">
        <f t="shared" si="1"/>
        <v>19</v>
      </c>
    </row>
    <row r="30" spans="1:8">
      <c r="A30" s="332">
        <f t="shared" si="0"/>
        <v>20</v>
      </c>
      <c r="B30" s="22" t="s">
        <v>50</v>
      </c>
      <c r="C30" s="30"/>
      <c r="D30" s="30"/>
      <c r="E30" s="363">
        <f>SUM(E12:E28)</f>
        <v>1.8085330289593537E-2</v>
      </c>
      <c r="F30" s="671"/>
      <c r="G30" s="17" t="s">
        <v>487</v>
      </c>
      <c r="H30" s="332">
        <f t="shared" si="1"/>
        <v>20</v>
      </c>
    </row>
    <row r="31" spans="1:8">
      <c r="A31" s="332">
        <f t="shared" si="0"/>
        <v>21</v>
      </c>
      <c r="B31" s="19"/>
      <c r="C31" s="334"/>
      <c r="D31" s="334"/>
      <c r="E31" s="364"/>
      <c r="F31" s="25"/>
      <c r="G31" s="17"/>
      <c r="H31" s="332">
        <f t="shared" si="1"/>
        <v>21</v>
      </c>
    </row>
    <row r="32" spans="1:8">
      <c r="A32" s="332">
        <f t="shared" si="0"/>
        <v>22</v>
      </c>
      <c r="B32" s="56" t="s">
        <v>37</v>
      </c>
      <c r="C32" s="365">
        <v>1.0277E-2</v>
      </c>
      <c r="D32" s="334"/>
      <c r="E32" s="515">
        <f>E30*C32</f>
        <v>1.8586293938615279E-4</v>
      </c>
      <c r="F32" s="276"/>
      <c r="G32" s="17" t="s">
        <v>488</v>
      </c>
      <c r="H32" s="332">
        <f t="shared" si="1"/>
        <v>22</v>
      </c>
    </row>
    <row r="33" spans="1:8">
      <c r="A33" s="332">
        <f t="shared" si="0"/>
        <v>23</v>
      </c>
      <c r="B33" s="19"/>
      <c r="C33" s="334"/>
      <c r="D33" s="334"/>
      <c r="E33" s="516"/>
      <c r="F33" s="53"/>
      <c r="G33" s="17"/>
      <c r="H33" s="332">
        <f t="shared" si="1"/>
        <v>23</v>
      </c>
    </row>
    <row r="34" spans="1:8" ht="16" thickBot="1">
      <c r="A34" s="332">
        <f t="shared" si="0"/>
        <v>24</v>
      </c>
      <c r="B34" s="19" t="s">
        <v>51</v>
      </c>
      <c r="C34" s="334"/>
      <c r="D34" s="334"/>
      <c r="E34" s="517">
        <f>E30+E32</f>
        <v>1.8271193228979691E-2</v>
      </c>
      <c r="F34" s="671"/>
      <c r="G34" s="17" t="s">
        <v>489</v>
      </c>
      <c r="H34" s="332">
        <f t="shared" si="1"/>
        <v>24</v>
      </c>
    </row>
    <row r="35" spans="1:8" ht="16" thickTop="1">
      <c r="A35" s="332">
        <f t="shared" si="0"/>
        <v>25</v>
      </c>
      <c r="B35" s="56"/>
      <c r="C35" s="331"/>
      <c r="D35" s="331"/>
      <c r="E35" s="334"/>
      <c r="F35" s="19"/>
      <c r="G35" s="19"/>
      <c r="H35" s="332">
        <f t="shared" si="1"/>
        <v>25</v>
      </c>
    </row>
    <row r="36" spans="1:8">
      <c r="A36" s="332">
        <f t="shared" si="0"/>
        <v>26</v>
      </c>
      <c r="B36" s="21" t="s">
        <v>52</v>
      </c>
      <c r="C36" s="366"/>
      <c r="D36" s="366"/>
      <c r="E36" s="331"/>
      <c r="F36" s="56"/>
      <c r="G36" s="19"/>
      <c r="H36" s="332">
        <f t="shared" si="1"/>
        <v>26</v>
      </c>
    </row>
    <row r="37" spans="1:8">
      <c r="A37" s="332">
        <f t="shared" si="0"/>
        <v>27</v>
      </c>
      <c r="B37" s="22" t="s">
        <v>53</v>
      </c>
      <c r="C37" s="30"/>
      <c r="D37" s="30"/>
      <c r="E37" s="188">
        <v>85194</v>
      </c>
      <c r="F37" s="23"/>
      <c r="G37" s="17" t="s">
        <v>54</v>
      </c>
      <c r="H37" s="332">
        <f t="shared" si="1"/>
        <v>27</v>
      </c>
    </row>
    <row r="38" spans="1:8">
      <c r="A38" s="332">
        <f t="shared" si="0"/>
        <v>28</v>
      </c>
      <c r="B38" s="22"/>
      <c r="C38" s="30"/>
      <c r="D38" s="30"/>
      <c r="E38" s="30"/>
      <c r="F38" s="22"/>
      <c r="G38" s="17"/>
      <c r="H38" s="332">
        <f t="shared" si="1"/>
        <v>28</v>
      </c>
    </row>
    <row r="39" spans="1:8">
      <c r="A39" s="332">
        <f t="shared" si="0"/>
        <v>29</v>
      </c>
      <c r="B39" s="22" t="s">
        <v>55</v>
      </c>
      <c r="C39" s="30"/>
      <c r="D39" s="30"/>
      <c r="E39" s="363">
        <f>+E34</f>
        <v>1.8271193228979691E-2</v>
      </c>
      <c r="F39" s="671"/>
      <c r="G39" s="17" t="s">
        <v>490</v>
      </c>
      <c r="H39" s="332">
        <f t="shared" si="1"/>
        <v>29</v>
      </c>
    </row>
    <row r="40" spans="1:8">
      <c r="A40" s="332">
        <f t="shared" si="0"/>
        <v>30</v>
      </c>
      <c r="B40" s="19"/>
      <c r="C40" s="334"/>
      <c r="D40" s="334"/>
      <c r="E40" s="518"/>
      <c r="F40" s="318"/>
      <c r="G40" s="17"/>
      <c r="H40" s="332">
        <f t="shared" si="1"/>
        <v>30</v>
      </c>
    </row>
    <row r="41" spans="1:8" ht="16" thickBot="1">
      <c r="A41" s="332">
        <f t="shared" si="0"/>
        <v>31</v>
      </c>
      <c r="B41" s="19" t="s">
        <v>56</v>
      </c>
      <c r="C41" s="30"/>
      <c r="D41" s="30"/>
      <c r="E41" s="872">
        <f>E37*E39</f>
        <v>1556.5960359496958</v>
      </c>
      <c r="F41" s="671" t="s">
        <v>460</v>
      </c>
      <c r="G41" s="17" t="s">
        <v>491</v>
      </c>
      <c r="H41" s="332">
        <f t="shared" si="1"/>
        <v>31</v>
      </c>
    </row>
    <row r="42" spans="1:8" ht="16" thickTop="1">
      <c r="A42" s="332"/>
      <c r="B42" s="19"/>
      <c r="C42" s="30"/>
      <c r="D42" s="30"/>
      <c r="E42" s="229"/>
      <c r="F42" s="319"/>
      <c r="G42" s="17"/>
      <c r="H42" s="332"/>
    </row>
    <row r="43" spans="1:8">
      <c r="A43" s="332"/>
      <c r="B43" s="19"/>
      <c r="C43" s="22"/>
      <c r="D43" s="22"/>
      <c r="E43" s="354"/>
      <c r="F43" s="319"/>
      <c r="G43" s="17"/>
      <c r="H43" s="332"/>
    </row>
    <row r="44" spans="1:8">
      <c r="A44" s="671" t="s">
        <v>460</v>
      </c>
      <c r="B44" s="5" t="str">
        <f>'Pg2 App X C7 Comparison'!B63</f>
        <v>Items in BOLD have changed to correct the over-allocation of "Duplicate Charges (Company Energy Use)" Credit in FERC Account no. 929.</v>
      </c>
      <c r="C44" s="19"/>
      <c r="D44" s="19"/>
      <c r="E44" s="24"/>
      <c r="F44" s="24"/>
      <c r="G44" s="56"/>
      <c r="H44" s="325"/>
    </row>
    <row r="45" spans="1:8">
      <c r="A45" s="671"/>
      <c r="B45" s="5"/>
      <c r="C45" s="19"/>
      <c r="D45" s="19"/>
      <c r="E45" s="24"/>
      <c r="F45" s="24"/>
      <c r="G45" s="56"/>
      <c r="H45" s="325"/>
    </row>
    <row r="46" spans="1:8">
      <c r="A46" s="671"/>
      <c r="B46" s="5"/>
      <c r="C46" s="19"/>
      <c r="D46" s="19"/>
      <c r="E46" s="24"/>
      <c r="F46" s="24"/>
      <c r="G46" s="56"/>
      <c r="H46" s="325"/>
    </row>
    <row r="47" spans="1:8">
      <c r="B47" s="1016" t="s">
        <v>57</v>
      </c>
      <c r="C47" s="1016"/>
      <c r="D47" s="1016"/>
      <c r="E47" s="1016"/>
      <c r="F47" s="1016"/>
      <c r="G47" s="1016"/>
      <c r="H47" s="335"/>
    </row>
    <row r="48" spans="1:8">
      <c r="B48" s="1017" t="s">
        <v>32</v>
      </c>
      <c r="C48" s="1017"/>
      <c r="D48" s="1017"/>
      <c r="E48" s="1017"/>
      <c r="F48" s="1017"/>
      <c r="G48" s="1017"/>
      <c r="H48" s="334"/>
    </row>
    <row r="49" spans="1:10">
      <c r="B49" s="1017" t="s">
        <v>38</v>
      </c>
      <c r="C49" s="1017"/>
      <c r="D49" s="1017"/>
      <c r="E49" s="1017"/>
      <c r="F49" s="1017"/>
      <c r="G49" s="1017"/>
      <c r="H49" s="334"/>
    </row>
    <row r="50" spans="1:10">
      <c r="B50" s="1018" t="str">
        <f>B5</f>
        <v>Base Period &amp; True-Up Period 12 - Months Ending December 31, 2017</v>
      </c>
      <c r="C50" s="1018"/>
      <c r="D50" s="1018"/>
      <c r="E50" s="1018"/>
      <c r="F50" s="1018"/>
      <c r="G50" s="1018"/>
      <c r="H50" s="334"/>
    </row>
    <row r="51" spans="1:10">
      <c r="B51" s="1013" t="s">
        <v>1</v>
      </c>
      <c r="C51" s="1013"/>
      <c r="D51" s="1013"/>
      <c r="E51" s="1013"/>
      <c r="F51" s="1013"/>
      <c r="G51" s="1013"/>
      <c r="H51" s="111"/>
    </row>
    <row r="52" spans="1:10">
      <c r="A52" s="333"/>
      <c r="B52" s="19"/>
      <c r="C52" s="19"/>
      <c r="D52" s="19"/>
      <c r="E52" s="19"/>
      <c r="F52" s="19"/>
      <c r="G52" s="19"/>
      <c r="H52" s="325"/>
    </row>
    <row r="53" spans="1:10">
      <c r="A53" s="332" t="s">
        <v>2</v>
      </c>
      <c r="B53" s="19"/>
      <c r="C53" s="19"/>
      <c r="D53" s="19"/>
      <c r="E53" s="18"/>
      <c r="F53" s="18"/>
      <c r="G53" s="19"/>
      <c r="H53" s="332" t="s">
        <v>2</v>
      </c>
    </row>
    <row r="54" spans="1:10">
      <c r="A54" s="332" t="s">
        <v>3</v>
      </c>
      <c r="B54" s="19"/>
      <c r="C54" s="19"/>
      <c r="D54" s="19"/>
      <c r="E54" s="321" t="s">
        <v>33</v>
      </c>
      <c r="F54" s="17"/>
      <c r="G54" s="321" t="s">
        <v>5</v>
      </c>
      <c r="H54" s="332" t="s">
        <v>3</v>
      </c>
    </row>
    <row r="55" spans="1:10">
      <c r="A55" s="332"/>
      <c r="B55" s="19"/>
      <c r="C55" s="19"/>
      <c r="D55" s="19"/>
      <c r="E55" s="18"/>
      <c r="F55" s="18"/>
      <c r="G55" s="19"/>
      <c r="H55" s="332"/>
    </row>
    <row r="56" spans="1:10">
      <c r="A56" s="332">
        <v>1</v>
      </c>
      <c r="B56" s="26" t="s">
        <v>58</v>
      </c>
      <c r="C56" s="26"/>
      <c r="D56" s="26"/>
      <c r="E56" s="367">
        <v>5249985.7493453845</v>
      </c>
      <c r="F56" s="671"/>
      <c r="G56" s="17" t="s">
        <v>705</v>
      </c>
      <c r="H56" s="332">
        <f>A56</f>
        <v>1</v>
      </c>
    </row>
    <row r="57" spans="1:10">
      <c r="A57" s="332">
        <f>A56+1</f>
        <v>2</v>
      </c>
      <c r="B57" s="19"/>
      <c r="C57" s="19"/>
      <c r="D57" s="19"/>
      <c r="E57" s="330"/>
      <c r="F57" s="18"/>
      <c r="G57" s="19"/>
      <c r="H57" s="332">
        <f>H56+1</f>
        <v>2</v>
      </c>
    </row>
    <row r="58" spans="1:10">
      <c r="A58" s="332">
        <f t="shared" ref="A58:A93" si="2">A57+1</f>
        <v>3</v>
      </c>
      <c r="B58" s="21" t="s">
        <v>59</v>
      </c>
      <c r="C58" s="21"/>
      <c r="D58" s="21"/>
      <c r="E58" s="368"/>
      <c r="F58" s="27"/>
      <c r="G58" s="19"/>
      <c r="H58" s="332">
        <f t="shared" ref="H58:H93" si="3">H57+1</f>
        <v>3</v>
      </c>
    </row>
    <row r="59" spans="1:10">
      <c r="A59" s="332">
        <f t="shared" si="2"/>
        <v>4</v>
      </c>
      <c r="B59" s="22" t="s">
        <v>60</v>
      </c>
      <c r="C59" s="22"/>
      <c r="D59" s="22"/>
      <c r="E59" s="942">
        <v>30379.008430000002</v>
      </c>
      <c r="F59" s="671"/>
      <c r="G59" s="17" t="s">
        <v>706</v>
      </c>
      <c r="H59" s="332">
        <f t="shared" si="3"/>
        <v>4</v>
      </c>
      <c r="J59" s="353"/>
    </row>
    <row r="60" spans="1:10">
      <c r="A60" s="332">
        <f t="shared" si="2"/>
        <v>5</v>
      </c>
      <c r="B60" s="22"/>
      <c r="C60" s="22"/>
      <c r="D60" s="22"/>
      <c r="E60" s="198"/>
      <c r="F60" s="28"/>
      <c r="G60" s="17"/>
      <c r="H60" s="332">
        <f t="shared" si="3"/>
        <v>5</v>
      </c>
      <c r="J60" s="353"/>
    </row>
    <row r="61" spans="1:10">
      <c r="A61" s="332">
        <f t="shared" si="2"/>
        <v>6</v>
      </c>
      <c r="B61" s="22" t="s">
        <v>61</v>
      </c>
      <c r="C61" s="19"/>
      <c r="D61" s="19"/>
      <c r="E61" s="369">
        <f>E59/E56</f>
        <v>5.7864935031086383E-3</v>
      </c>
      <c r="F61" s="671"/>
      <c r="G61" s="17" t="s">
        <v>492</v>
      </c>
      <c r="H61" s="332">
        <f t="shared" si="3"/>
        <v>6</v>
      </c>
      <c r="J61" s="353"/>
    </row>
    <row r="62" spans="1:10">
      <c r="A62" s="332">
        <f t="shared" si="2"/>
        <v>7</v>
      </c>
      <c r="B62" s="22"/>
      <c r="C62" s="22"/>
      <c r="D62" s="22"/>
      <c r="E62" s="370"/>
      <c r="F62" s="29"/>
      <c r="G62" s="17"/>
      <c r="H62" s="332">
        <f t="shared" si="3"/>
        <v>7</v>
      </c>
    </row>
    <row r="63" spans="1:10">
      <c r="A63" s="332">
        <f t="shared" si="2"/>
        <v>8</v>
      </c>
      <c r="B63" s="30" t="s">
        <v>62</v>
      </c>
      <c r="C63" s="30"/>
      <c r="D63" s="30"/>
      <c r="E63" s="941">
        <v>4655.1702999999998</v>
      </c>
      <c r="F63" s="18"/>
      <c r="G63" s="17" t="s">
        <v>674</v>
      </c>
      <c r="H63" s="332">
        <f t="shared" si="3"/>
        <v>8</v>
      </c>
    </row>
    <row r="64" spans="1:10">
      <c r="A64" s="332">
        <f t="shared" si="2"/>
        <v>9</v>
      </c>
      <c r="B64" s="19"/>
      <c r="C64" s="19"/>
      <c r="D64" s="19"/>
      <c r="E64" s="371"/>
      <c r="F64" s="31"/>
      <c r="G64" s="17"/>
      <c r="H64" s="332">
        <f t="shared" si="3"/>
        <v>9</v>
      </c>
    </row>
    <row r="65" spans="1:8">
      <c r="A65" s="332">
        <f t="shared" si="2"/>
        <v>10</v>
      </c>
      <c r="B65" s="22" t="s">
        <v>63</v>
      </c>
      <c r="C65" s="19"/>
      <c r="D65" s="19"/>
      <c r="E65" s="369">
        <f>E63/E56</f>
        <v>8.8670151163371222E-4</v>
      </c>
      <c r="F65" s="79"/>
      <c r="G65" s="17" t="s">
        <v>493</v>
      </c>
      <c r="H65" s="332">
        <f t="shared" si="3"/>
        <v>10</v>
      </c>
    </row>
    <row r="66" spans="1:8">
      <c r="A66" s="332">
        <f t="shared" si="2"/>
        <v>11</v>
      </c>
      <c r="B66" s="19"/>
      <c r="C66" s="19"/>
      <c r="D66" s="19"/>
      <c r="E66" s="371"/>
      <c r="F66" s="31"/>
      <c r="G66" s="17"/>
      <c r="H66" s="332">
        <f t="shared" si="3"/>
        <v>11</v>
      </c>
    </row>
    <row r="67" spans="1:8">
      <c r="A67" s="332">
        <f t="shared" si="2"/>
        <v>12</v>
      </c>
      <c r="B67" s="26" t="s">
        <v>64</v>
      </c>
      <c r="C67" s="26"/>
      <c r="D67" s="26"/>
      <c r="E67" s="372">
        <f>E59+E63</f>
        <v>35034.17873</v>
      </c>
      <c r="F67" s="671"/>
      <c r="G67" s="17" t="s">
        <v>441</v>
      </c>
      <c r="H67" s="332">
        <f t="shared" si="3"/>
        <v>12</v>
      </c>
    </row>
    <row r="68" spans="1:8">
      <c r="A68" s="332">
        <f t="shared" si="2"/>
        <v>13</v>
      </c>
      <c r="B68" s="19"/>
      <c r="C68" s="19"/>
      <c r="D68" s="19"/>
      <c r="E68" s="373"/>
      <c r="F68" s="32"/>
      <c r="G68" s="17"/>
      <c r="H68" s="332">
        <f t="shared" si="3"/>
        <v>13</v>
      </c>
    </row>
    <row r="69" spans="1:8">
      <c r="A69" s="332">
        <f t="shared" si="2"/>
        <v>14</v>
      </c>
      <c r="B69" s="21" t="s">
        <v>65</v>
      </c>
      <c r="C69" s="21"/>
      <c r="D69" s="21"/>
      <c r="E69" s="373"/>
      <c r="F69" s="32"/>
      <c r="G69" s="20"/>
      <c r="H69" s="332">
        <f t="shared" si="3"/>
        <v>14</v>
      </c>
    </row>
    <row r="70" spans="1:8">
      <c r="A70" s="332">
        <f t="shared" si="2"/>
        <v>15</v>
      </c>
      <c r="B70" s="22" t="s">
        <v>66</v>
      </c>
      <c r="C70" s="22"/>
      <c r="D70" s="22"/>
      <c r="E70" s="858">
        <f>'Pg9 Rev Stmt AH'!F49</f>
        <v>31993.644043210028</v>
      </c>
      <c r="F70" s="671" t="s">
        <v>460</v>
      </c>
      <c r="G70" s="17" t="s">
        <v>774</v>
      </c>
      <c r="H70" s="332">
        <f t="shared" si="3"/>
        <v>15</v>
      </c>
    </row>
    <row r="71" spans="1:8">
      <c r="A71" s="332">
        <f t="shared" si="2"/>
        <v>16</v>
      </c>
      <c r="B71" s="19"/>
      <c r="C71" s="19"/>
      <c r="D71" s="19"/>
      <c r="E71" s="374"/>
      <c r="F71" s="33"/>
      <c r="G71" s="17"/>
      <c r="H71" s="332">
        <f t="shared" si="3"/>
        <v>16</v>
      </c>
    </row>
    <row r="72" spans="1:8">
      <c r="A72" s="332">
        <f t="shared" si="2"/>
        <v>17</v>
      </c>
      <c r="B72" s="351" t="s">
        <v>67</v>
      </c>
      <c r="C72" s="20"/>
      <c r="D72" s="20"/>
      <c r="E72" s="369">
        <f>E70/E56</f>
        <v>6.0940439785382812E-3</v>
      </c>
      <c r="F72" s="79"/>
      <c r="G72" s="17" t="s">
        <v>494</v>
      </c>
      <c r="H72" s="332">
        <f t="shared" si="3"/>
        <v>17</v>
      </c>
    </row>
    <row r="73" spans="1:8">
      <c r="A73" s="332">
        <f t="shared" si="2"/>
        <v>18</v>
      </c>
      <c r="B73" s="20"/>
      <c r="C73" s="20"/>
      <c r="D73" s="20"/>
      <c r="E73" s="375"/>
      <c r="F73" s="34"/>
      <c r="G73" s="17"/>
      <c r="H73" s="332">
        <f t="shared" si="3"/>
        <v>18</v>
      </c>
    </row>
    <row r="74" spans="1:8">
      <c r="A74" s="332">
        <f t="shared" si="2"/>
        <v>19</v>
      </c>
      <c r="B74" s="21" t="s">
        <v>68</v>
      </c>
      <c r="C74" s="21"/>
      <c r="D74" s="21"/>
      <c r="E74" s="375"/>
      <c r="F74" s="34"/>
      <c r="G74" s="17"/>
      <c r="H74" s="332">
        <f t="shared" si="3"/>
        <v>19</v>
      </c>
    </row>
    <row r="75" spans="1:8">
      <c r="A75" s="332">
        <f t="shared" si="2"/>
        <v>20</v>
      </c>
      <c r="B75" s="22" t="s">
        <v>69</v>
      </c>
      <c r="C75" s="22"/>
      <c r="D75" s="22"/>
      <c r="E75" s="519">
        <v>1441.8693798221736</v>
      </c>
      <c r="F75" s="18"/>
      <c r="G75" s="17" t="s">
        <v>495</v>
      </c>
      <c r="H75" s="332">
        <f t="shared" si="3"/>
        <v>20</v>
      </c>
    </row>
    <row r="76" spans="1:8">
      <c r="A76" s="332">
        <f t="shared" si="2"/>
        <v>21</v>
      </c>
      <c r="B76" s="20"/>
      <c r="C76" s="20"/>
      <c r="D76" s="20"/>
      <c r="E76" s="375"/>
      <c r="F76" s="34"/>
      <c r="G76" s="17"/>
      <c r="H76" s="332">
        <f t="shared" si="3"/>
        <v>21</v>
      </c>
    </row>
    <row r="77" spans="1:8">
      <c r="A77" s="332">
        <f t="shared" si="2"/>
        <v>22</v>
      </c>
      <c r="B77" s="351" t="s">
        <v>70</v>
      </c>
      <c r="C77" s="20"/>
      <c r="D77" s="20"/>
      <c r="E77" s="369">
        <f>E75/E56</f>
        <v>2.7464253212534126E-4</v>
      </c>
      <c r="F77" s="79"/>
      <c r="G77" s="17" t="s">
        <v>496</v>
      </c>
      <c r="H77" s="332">
        <f t="shared" si="3"/>
        <v>22</v>
      </c>
    </row>
    <row r="78" spans="1:8">
      <c r="A78" s="332">
        <f t="shared" si="2"/>
        <v>23</v>
      </c>
      <c r="B78" s="20"/>
      <c r="C78" s="20"/>
      <c r="D78" s="20"/>
      <c r="E78" s="375"/>
      <c r="F78" s="34"/>
      <c r="G78" s="17"/>
      <c r="H78" s="332">
        <f t="shared" si="3"/>
        <v>23</v>
      </c>
    </row>
    <row r="79" spans="1:8">
      <c r="A79" s="332">
        <f t="shared" si="2"/>
        <v>24</v>
      </c>
      <c r="B79" s="21" t="s">
        <v>71</v>
      </c>
      <c r="C79" s="21"/>
      <c r="D79" s="21"/>
      <c r="E79" s="375"/>
      <c r="F79" s="34"/>
      <c r="G79" s="17"/>
      <c r="H79" s="332">
        <f t="shared" si="3"/>
        <v>24</v>
      </c>
    </row>
    <row r="80" spans="1:8">
      <c r="A80" s="332">
        <f t="shared" si="2"/>
        <v>25</v>
      </c>
      <c r="B80" s="22" t="s">
        <v>72</v>
      </c>
      <c r="C80" s="19"/>
      <c r="D80" s="19"/>
      <c r="E80" s="376">
        <f>E125</f>
        <v>3.7280226056417248E-3</v>
      </c>
      <c r="F80" s="79"/>
      <c r="G80" s="17" t="s">
        <v>497</v>
      </c>
      <c r="H80" s="332">
        <f t="shared" si="3"/>
        <v>25</v>
      </c>
    </row>
    <row r="81" spans="1:8">
      <c r="A81" s="332">
        <f t="shared" si="2"/>
        <v>26</v>
      </c>
      <c r="B81" s="19"/>
      <c r="C81" s="19"/>
      <c r="D81" s="19"/>
      <c r="E81" s="377"/>
      <c r="F81" s="35"/>
      <c r="G81" s="17"/>
      <c r="H81" s="332">
        <f t="shared" si="3"/>
        <v>26</v>
      </c>
    </row>
    <row r="82" spans="1:8">
      <c r="A82" s="332">
        <f t="shared" si="2"/>
        <v>27</v>
      </c>
      <c r="B82" s="21" t="s">
        <v>73</v>
      </c>
      <c r="C82" s="21"/>
      <c r="D82" s="21"/>
      <c r="E82" s="377"/>
      <c r="F82" s="35"/>
      <c r="G82" s="17"/>
      <c r="H82" s="332">
        <f t="shared" si="3"/>
        <v>27</v>
      </c>
    </row>
    <row r="83" spans="1:8">
      <c r="A83" s="332">
        <f t="shared" si="2"/>
        <v>28</v>
      </c>
      <c r="B83" s="352" t="s">
        <v>74</v>
      </c>
      <c r="C83" s="19"/>
      <c r="D83" s="19"/>
      <c r="E83" s="377"/>
      <c r="F83" s="35"/>
      <c r="G83" s="17"/>
      <c r="H83" s="332">
        <f t="shared" si="3"/>
        <v>28</v>
      </c>
    </row>
    <row r="84" spans="1:8">
      <c r="A84" s="332">
        <f t="shared" si="2"/>
        <v>29</v>
      </c>
      <c r="B84" s="22" t="s">
        <v>75</v>
      </c>
      <c r="C84" s="22"/>
      <c r="D84" s="22"/>
      <c r="E84" s="378">
        <v>46125.610034466292</v>
      </c>
      <c r="F84" s="671"/>
      <c r="G84" s="17" t="s">
        <v>776</v>
      </c>
      <c r="H84" s="332">
        <f t="shared" si="3"/>
        <v>29</v>
      </c>
    </row>
    <row r="85" spans="1:8">
      <c r="A85" s="332">
        <f t="shared" si="2"/>
        <v>30</v>
      </c>
      <c r="B85" s="22" t="s">
        <v>76</v>
      </c>
      <c r="C85" s="22"/>
      <c r="D85" s="22"/>
      <c r="E85" s="379">
        <v>17171.110417166059</v>
      </c>
      <c r="F85" s="671"/>
      <c r="G85" s="17" t="s">
        <v>777</v>
      </c>
      <c r="H85" s="332">
        <f t="shared" si="3"/>
        <v>30</v>
      </c>
    </row>
    <row r="86" spans="1:8">
      <c r="A86" s="332">
        <f t="shared" si="2"/>
        <v>31</v>
      </c>
      <c r="B86" s="22" t="s">
        <v>77</v>
      </c>
      <c r="C86" s="22"/>
      <c r="D86" s="22"/>
      <c r="E86" s="860">
        <f>'Pg10 Rev Stmt AL'!E29</f>
        <v>8378.4778466512544</v>
      </c>
      <c r="F86" s="671" t="s">
        <v>460</v>
      </c>
      <c r="G86" s="17" t="s">
        <v>775</v>
      </c>
      <c r="H86" s="332">
        <f t="shared" si="3"/>
        <v>31</v>
      </c>
    </row>
    <row r="87" spans="1:8">
      <c r="A87" s="332">
        <f t="shared" si="2"/>
        <v>32</v>
      </c>
      <c r="B87" s="22" t="s">
        <v>78</v>
      </c>
      <c r="C87" s="19"/>
      <c r="D87" s="19"/>
      <c r="E87" s="861">
        <f>SUM(E84:E86)</f>
        <v>71675.198298283605</v>
      </c>
      <c r="F87" s="671" t="s">
        <v>460</v>
      </c>
      <c r="G87" s="17" t="s">
        <v>498</v>
      </c>
      <c r="H87" s="332">
        <f t="shared" si="3"/>
        <v>32</v>
      </c>
    </row>
    <row r="88" spans="1:8">
      <c r="A88" s="332">
        <f t="shared" si="2"/>
        <v>33</v>
      </c>
      <c r="B88" s="19"/>
      <c r="C88" s="19"/>
      <c r="D88" s="19"/>
      <c r="E88" s="380"/>
      <c r="F88" s="36"/>
      <c r="G88" s="17"/>
      <c r="H88" s="332">
        <f t="shared" si="3"/>
        <v>33</v>
      </c>
    </row>
    <row r="89" spans="1:8">
      <c r="A89" s="332">
        <f t="shared" si="2"/>
        <v>34</v>
      </c>
      <c r="B89" s="22" t="s">
        <v>35</v>
      </c>
      <c r="C89" s="22"/>
      <c r="D89" s="22"/>
      <c r="E89" s="381">
        <f>'Pg12 As Filed Stmt AV FERC Adj'!G113</f>
        <v>9.635088218301012E-2</v>
      </c>
      <c r="F89" s="671"/>
      <c r="G89" s="17" t="s">
        <v>778</v>
      </c>
      <c r="H89" s="332">
        <f t="shared" si="3"/>
        <v>34</v>
      </c>
    </row>
    <row r="90" spans="1:8">
      <c r="A90" s="332">
        <f t="shared" si="2"/>
        <v>35</v>
      </c>
      <c r="B90" s="19"/>
      <c r="C90" s="19"/>
      <c r="D90" s="19"/>
      <c r="E90" s="380"/>
      <c r="F90" s="36"/>
      <c r="G90" s="17"/>
      <c r="H90" s="332">
        <f t="shared" si="3"/>
        <v>35</v>
      </c>
    </row>
    <row r="91" spans="1:8">
      <c r="A91" s="332">
        <f t="shared" si="2"/>
        <v>36</v>
      </c>
      <c r="B91" s="22" t="s">
        <v>79</v>
      </c>
      <c r="C91" s="19"/>
      <c r="D91" s="19"/>
      <c r="E91" s="874">
        <f>E87*E89</f>
        <v>6905.9685866818108</v>
      </c>
      <c r="F91" s="671" t="s">
        <v>460</v>
      </c>
      <c r="G91" s="17" t="s">
        <v>413</v>
      </c>
      <c r="H91" s="332">
        <f t="shared" si="3"/>
        <v>36</v>
      </c>
    </row>
    <row r="92" spans="1:8">
      <c r="A92" s="332">
        <f t="shared" si="2"/>
        <v>37</v>
      </c>
      <c r="B92" s="19"/>
      <c r="C92" s="19"/>
      <c r="D92" s="19"/>
      <c r="E92" s="380"/>
      <c r="F92" s="36"/>
      <c r="G92" s="17"/>
      <c r="H92" s="332">
        <f t="shared" si="3"/>
        <v>37</v>
      </c>
    </row>
    <row r="93" spans="1:8">
      <c r="A93" s="332">
        <f t="shared" si="2"/>
        <v>38</v>
      </c>
      <c r="B93" s="22" t="s">
        <v>80</v>
      </c>
      <c r="C93" s="19"/>
      <c r="D93" s="19"/>
      <c r="E93" s="369">
        <f>E91/E56</f>
        <v>1.3154261585458416E-3</v>
      </c>
      <c r="F93" s="79"/>
      <c r="G93" s="17" t="s">
        <v>499</v>
      </c>
      <c r="H93" s="332">
        <f t="shared" si="3"/>
        <v>38</v>
      </c>
    </row>
    <row r="94" spans="1:8">
      <c r="A94" s="332"/>
      <c r="B94" s="22"/>
      <c r="C94" s="19"/>
      <c r="D94" s="19"/>
      <c r="E94" s="369"/>
      <c r="F94" s="79"/>
      <c r="G94" s="17"/>
      <c r="H94" s="332"/>
    </row>
    <row r="95" spans="1:8">
      <c r="A95" s="332"/>
      <c r="B95" s="22"/>
      <c r="C95" s="19"/>
      <c r="D95" s="19"/>
      <c r="E95" s="350"/>
      <c r="F95" s="79"/>
      <c r="G95" s="17"/>
      <c r="H95" s="332"/>
    </row>
    <row r="96" spans="1:8">
      <c r="A96" s="671" t="s">
        <v>460</v>
      </c>
      <c r="B96" s="5" t="str">
        <f>'Pg3 Rev App X C7 Summary'!B60</f>
        <v>Items in BOLD have changed to correct the over-allocation of "Duplicate Charges (Company Energy Use)" Credit in FERC Account no. 929.</v>
      </c>
      <c r="C96" s="19"/>
      <c r="D96" s="19"/>
      <c r="E96" s="56"/>
      <c r="F96" s="56"/>
      <c r="G96" s="56"/>
      <c r="H96" s="330"/>
    </row>
    <row r="97" spans="1:8">
      <c r="A97" s="671"/>
      <c r="B97" s="5"/>
      <c r="C97" s="19"/>
      <c r="D97" s="19"/>
      <c r="E97" s="56"/>
      <c r="F97" s="56"/>
      <c r="G97" s="56"/>
      <c r="H97" s="330"/>
    </row>
    <row r="98" spans="1:8">
      <c r="A98" s="671"/>
      <c r="B98" s="5"/>
      <c r="C98" s="19"/>
      <c r="D98" s="19"/>
      <c r="E98" s="56"/>
      <c r="F98" s="56"/>
      <c r="G98" s="56"/>
      <c r="H98" s="330"/>
    </row>
    <row r="99" spans="1:8">
      <c r="B99" s="1017" t="s">
        <v>57</v>
      </c>
      <c r="C99" s="1017"/>
      <c r="D99" s="1017"/>
      <c r="E99" s="1017"/>
      <c r="F99" s="1017"/>
      <c r="G99" s="1017"/>
      <c r="H99" s="334"/>
    </row>
    <row r="100" spans="1:8">
      <c r="B100" s="1017" t="s">
        <v>32</v>
      </c>
      <c r="C100" s="1017"/>
      <c r="D100" s="1017"/>
      <c r="E100" s="1017"/>
      <c r="F100" s="1017"/>
      <c r="G100" s="1017"/>
      <c r="H100" s="334"/>
    </row>
    <row r="101" spans="1:8">
      <c r="B101" s="1017" t="s">
        <v>38</v>
      </c>
      <c r="C101" s="1017"/>
      <c r="D101" s="1017"/>
      <c r="E101" s="1017"/>
      <c r="F101" s="1017"/>
      <c r="G101" s="1017"/>
      <c r="H101" s="334"/>
    </row>
    <row r="102" spans="1:8">
      <c r="B102" s="1018" t="str">
        <f>B5</f>
        <v>Base Period &amp; True-Up Period 12 - Months Ending December 31, 2017</v>
      </c>
      <c r="C102" s="1018"/>
      <c r="D102" s="1018"/>
      <c r="E102" s="1018"/>
      <c r="F102" s="1018"/>
      <c r="G102" s="1018"/>
      <c r="H102" s="334"/>
    </row>
    <row r="103" spans="1:8">
      <c r="B103" s="1013" t="s">
        <v>1</v>
      </c>
      <c r="C103" s="1013"/>
      <c r="D103" s="1013"/>
      <c r="E103" s="1013"/>
      <c r="F103" s="1013"/>
      <c r="G103" s="1013"/>
      <c r="H103" s="111"/>
    </row>
    <row r="104" spans="1:8">
      <c r="A104" s="331"/>
      <c r="B104" s="52"/>
      <c r="C104" s="52"/>
      <c r="D104" s="52"/>
      <c r="E104" s="19"/>
      <c r="F104" s="19"/>
      <c r="G104" s="56"/>
      <c r="H104" s="325"/>
    </row>
    <row r="105" spans="1:8">
      <c r="A105" s="332" t="s">
        <v>2</v>
      </c>
      <c r="B105" s="19"/>
      <c r="C105" s="19"/>
      <c r="D105" s="19"/>
      <c r="E105" s="18"/>
      <c r="F105" s="18"/>
      <c r="G105" s="19"/>
      <c r="H105" s="332" t="s">
        <v>2</v>
      </c>
    </row>
    <row r="106" spans="1:8">
      <c r="A106" s="332" t="s">
        <v>3</v>
      </c>
      <c r="B106" s="19"/>
      <c r="C106" s="19"/>
      <c r="D106" s="19"/>
      <c r="E106" s="321" t="s">
        <v>33</v>
      </c>
      <c r="F106" s="17"/>
      <c r="G106" s="321" t="s">
        <v>5</v>
      </c>
      <c r="H106" s="332" t="s">
        <v>3</v>
      </c>
    </row>
    <row r="107" spans="1:8">
      <c r="A107" s="332"/>
      <c r="B107" s="19"/>
      <c r="C107" s="19"/>
      <c r="D107" s="19"/>
      <c r="E107" s="18"/>
      <c r="F107" s="18"/>
      <c r="G107" s="520"/>
      <c r="H107" s="332"/>
    </row>
    <row r="108" spans="1:8">
      <c r="A108" s="332">
        <v>1</v>
      </c>
      <c r="B108" s="21" t="s">
        <v>81</v>
      </c>
      <c r="C108" s="21"/>
      <c r="D108" s="21"/>
      <c r="E108" s="56"/>
      <c r="F108" s="56"/>
      <c r="G108" s="19"/>
      <c r="H108" s="332">
        <f>A108</f>
        <v>1</v>
      </c>
    </row>
    <row r="109" spans="1:8">
      <c r="A109" s="332">
        <f>A108+1</f>
        <v>2</v>
      </c>
      <c r="B109" s="22" t="s">
        <v>82</v>
      </c>
      <c r="C109" s="22"/>
      <c r="D109" s="22"/>
      <c r="E109" s="382">
        <v>791935.35630818945</v>
      </c>
      <c r="F109" s="671"/>
      <c r="G109" s="17" t="s">
        <v>712</v>
      </c>
      <c r="H109" s="332">
        <f>H108+1</f>
        <v>2</v>
      </c>
    </row>
    <row r="110" spans="1:8">
      <c r="A110" s="332">
        <f t="shared" ref="A110:A165" si="4">A109+1</f>
        <v>3</v>
      </c>
      <c r="B110" s="22"/>
      <c r="C110" s="22"/>
      <c r="D110" s="22"/>
      <c r="E110" s="331"/>
      <c r="F110" s="18"/>
      <c r="G110" s="17"/>
      <c r="H110" s="332">
        <f t="shared" ref="H110:H165" si="5">H109+1</f>
        <v>3</v>
      </c>
    </row>
    <row r="111" spans="1:8">
      <c r="A111" s="332">
        <f t="shared" si="4"/>
        <v>4</v>
      </c>
      <c r="B111" s="22" t="s">
        <v>83</v>
      </c>
      <c r="C111" s="22"/>
      <c r="D111" s="22"/>
      <c r="E111" s="383">
        <v>361309.36050350004</v>
      </c>
      <c r="F111" s="671"/>
      <c r="G111" s="17" t="s">
        <v>713</v>
      </c>
      <c r="H111" s="332">
        <f t="shared" si="5"/>
        <v>4</v>
      </c>
    </row>
    <row r="112" spans="1:8" ht="18">
      <c r="A112" s="332">
        <f t="shared" si="4"/>
        <v>5</v>
      </c>
      <c r="B112" s="19"/>
      <c r="C112" s="19"/>
      <c r="D112" s="19"/>
      <c r="E112" s="943"/>
      <c r="F112" s="37"/>
      <c r="G112" s="19"/>
      <c r="H112" s="332">
        <f t="shared" si="5"/>
        <v>5</v>
      </c>
    </row>
    <row r="113" spans="1:8">
      <c r="A113" s="332">
        <f t="shared" si="4"/>
        <v>6</v>
      </c>
      <c r="B113" s="22" t="s">
        <v>84</v>
      </c>
      <c r="C113" s="19"/>
      <c r="D113" s="19"/>
      <c r="E113" s="385">
        <f>E109+E111</f>
        <v>1153244.7168116895</v>
      </c>
      <c r="F113" s="671"/>
      <c r="G113" s="17" t="s">
        <v>500</v>
      </c>
      <c r="H113" s="332">
        <f t="shared" si="5"/>
        <v>6</v>
      </c>
    </row>
    <row r="114" spans="1:8">
      <c r="A114" s="332">
        <f t="shared" si="4"/>
        <v>7</v>
      </c>
      <c r="B114" s="19"/>
      <c r="C114" s="19"/>
      <c r="D114" s="19"/>
      <c r="E114" s="386"/>
      <c r="F114" s="38"/>
      <c r="G114" s="19"/>
      <c r="H114" s="332">
        <f t="shared" si="5"/>
        <v>7</v>
      </c>
    </row>
    <row r="115" spans="1:8">
      <c r="A115" s="332">
        <f t="shared" si="4"/>
        <v>8</v>
      </c>
      <c r="B115" s="22" t="s">
        <v>85</v>
      </c>
      <c r="C115" s="22"/>
      <c r="D115" s="22"/>
      <c r="E115" s="387">
        <f>E144</f>
        <v>0.16474909674745464</v>
      </c>
      <c r="F115" s="671"/>
      <c r="G115" s="17" t="s">
        <v>501</v>
      </c>
      <c r="H115" s="332">
        <f t="shared" si="5"/>
        <v>8</v>
      </c>
    </row>
    <row r="116" spans="1:8">
      <c r="A116" s="332">
        <f t="shared" si="4"/>
        <v>9</v>
      </c>
      <c r="B116" s="19"/>
      <c r="C116" s="19"/>
      <c r="D116" s="19"/>
      <c r="E116" s="388"/>
      <c r="F116" s="39"/>
      <c r="G116" s="19"/>
      <c r="H116" s="332">
        <f t="shared" si="5"/>
        <v>9</v>
      </c>
    </row>
    <row r="117" spans="1:8">
      <c r="A117" s="332">
        <f t="shared" si="4"/>
        <v>10</v>
      </c>
      <c r="B117" s="22" t="s">
        <v>86</v>
      </c>
      <c r="C117" s="19"/>
      <c r="D117" s="19"/>
      <c r="E117" s="389">
        <f>E113*E115</f>
        <v>189996.02542349996</v>
      </c>
      <c r="F117" s="671"/>
      <c r="G117" s="17" t="s">
        <v>502</v>
      </c>
      <c r="H117" s="332">
        <f t="shared" si="5"/>
        <v>10</v>
      </c>
    </row>
    <row r="118" spans="1:8">
      <c r="A118" s="332">
        <f t="shared" si="4"/>
        <v>11</v>
      </c>
      <c r="B118" s="19"/>
      <c r="C118" s="19"/>
      <c r="D118" s="19"/>
      <c r="E118" s="386"/>
      <c r="F118" s="38"/>
      <c r="G118" s="19"/>
      <c r="H118" s="332">
        <f t="shared" si="5"/>
        <v>11</v>
      </c>
    </row>
    <row r="119" spans="1:8">
      <c r="A119" s="332">
        <f t="shared" si="4"/>
        <v>12</v>
      </c>
      <c r="B119" s="40" t="s">
        <v>87</v>
      </c>
      <c r="C119" s="40"/>
      <c r="D119" s="40"/>
      <c r="E119" s="390">
        <v>0.10301302624215687</v>
      </c>
      <c r="F119" s="18"/>
      <c r="G119" s="17" t="s">
        <v>503</v>
      </c>
      <c r="H119" s="332">
        <f t="shared" si="5"/>
        <v>12</v>
      </c>
    </row>
    <row r="120" spans="1:8">
      <c r="A120" s="332">
        <f t="shared" si="4"/>
        <v>13</v>
      </c>
      <c r="B120" s="19"/>
      <c r="C120" s="19"/>
      <c r="D120" s="19"/>
      <c r="E120" s="388"/>
      <c r="F120" s="39"/>
      <c r="G120" s="17"/>
      <c r="H120" s="332">
        <f t="shared" si="5"/>
        <v>13</v>
      </c>
    </row>
    <row r="121" spans="1:8">
      <c r="A121" s="332">
        <f t="shared" si="4"/>
        <v>14</v>
      </c>
      <c r="B121" s="22" t="s">
        <v>88</v>
      </c>
      <c r="C121" s="19"/>
      <c r="D121" s="19"/>
      <c r="E121" s="391">
        <f>E117*E119</f>
        <v>19572.065552856504</v>
      </c>
      <c r="F121" s="671"/>
      <c r="G121" s="17" t="s">
        <v>504</v>
      </c>
      <c r="H121" s="332">
        <f t="shared" si="5"/>
        <v>14</v>
      </c>
    </row>
    <row r="122" spans="1:8">
      <c r="A122" s="332">
        <f t="shared" si="4"/>
        <v>15</v>
      </c>
      <c r="B122" s="19"/>
      <c r="C122" s="19"/>
      <c r="D122" s="19"/>
      <c r="E122" s="331"/>
      <c r="F122" s="56"/>
      <c r="G122" s="19"/>
      <c r="H122" s="332">
        <f t="shared" si="5"/>
        <v>15</v>
      </c>
    </row>
    <row r="123" spans="1:8">
      <c r="A123" s="332">
        <f t="shared" si="4"/>
        <v>16</v>
      </c>
      <c r="B123" s="22" t="s">
        <v>58</v>
      </c>
      <c r="C123" s="22"/>
      <c r="D123" s="22"/>
      <c r="E123" s="392">
        <v>5249985.7493453845</v>
      </c>
      <c r="F123" s="671"/>
      <c r="G123" s="17" t="s">
        <v>705</v>
      </c>
      <c r="H123" s="332">
        <f t="shared" si="5"/>
        <v>16</v>
      </c>
    </row>
    <row r="124" spans="1:8">
      <c r="A124" s="332">
        <f t="shared" si="4"/>
        <v>17</v>
      </c>
      <c r="B124" s="19"/>
      <c r="C124" s="19"/>
      <c r="D124" s="19"/>
      <c r="E124" s="521"/>
      <c r="F124" s="19"/>
      <c r="G124" s="19"/>
      <c r="H124" s="332">
        <f t="shared" si="5"/>
        <v>17</v>
      </c>
    </row>
    <row r="125" spans="1:8" ht="16" thickBot="1">
      <c r="A125" s="332">
        <f t="shared" si="4"/>
        <v>18</v>
      </c>
      <c r="B125" s="19" t="s">
        <v>89</v>
      </c>
      <c r="C125" s="19"/>
      <c r="D125" s="19"/>
      <c r="E125" s="522">
        <f>E121/E123</f>
        <v>3.7280226056417248E-3</v>
      </c>
      <c r="F125" s="79"/>
      <c r="G125" s="17" t="s">
        <v>505</v>
      </c>
      <c r="H125" s="332">
        <f t="shared" si="5"/>
        <v>18</v>
      </c>
    </row>
    <row r="126" spans="1:8" ht="16" thickTop="1">
      <c r="A126" s="332">
        <f t="shared" si="4"/>
        <v>19</v>
      </c>
      <c r="B126" s="19"/>
      <c r="C126" s="19"/>
      <c r="D126" s="19"/>
      <c r="E126" s="331"/>
      <c r="F126" s="56"/>
      <c r="G126" s="19"/>
      <c r="H126" s="332">
        <f t="shared" si="5"/>
        <v>19</v>
      </c>
    </row>
    <row r="127" spans="1:8">
      <c r="A127" s="332">
        <f t="shared" si="4"/>
        <v>20</v>
      </c>
      <c r="B127" s="41" t="s">
        <v>90</v>
      </c>
      <c r="C127" s="41"/>
      <c r="D127" s="41"/>
      <c r="E127" s="330"/>
      <c r="F127" s="18"/>
      <c r="G127" s="18"/>
      <c r="H127" s="332">
        <f t="shared" si="5"/>
        <v>20</v>
      </c>
    </row>
    <row r="128" spans="1:8">
      <c r="A128" s="332">
        <f t="shared" si="4"/>
        <v>21</v>
      </c>
      <c r="B128" s="22" t="s">
        <v>91</v>
      </c>
      <c r="C128" s="22"/>
      <c r="D128" s="22"/>
      <c r="E128" s="393">
        <v>0</v>
      </c>
      <c r="F128" s="18"/>
      <c r="G128" s="17" t="s">
        <v>92</v>
      </c>
      <c r="H128" s="332">
        <f t="shared" si="5"/>
        <v>21</v>
      </c>
    </row>
    <row r="129" spans="1:8">
      <c r="A129" s="332">
        <f t="shared" si="4"/>
        <v>22</v>
      </c>
      <c r="B129" s="19"/>
      <c r="C129" s="19"/>
      <c r="D129" s="19"/>
      <c r="E129" s="330"/>
      <c r="F129" s="18"/>
      <c r="G129" s="17"/>
      <c r="H129" s="332">
        <f t="shared" si="5"/>
        <v>22</v>
      </c>
    </row>
    <row r="130" spans="1:8">
      <c r="A130" s="332">
        <f t="shared" si="4"/>
        <v>23</v>
      </c>
      <c r="B130" s="22" t="s">
        <v>93</v>
      </c>
      <c r="C130" s="22"/>
      <c r="D130" s="22"/>
      <c r="E130" s="393">
        <v>0</v>
      </c>
      <c r="F130" s="18"/>
      <c r="G130" s="17" t="s">
        <v>94</v>
      </c>
      <c r="H130" s="332">
        <f t="shared" si="5"/>
        <v>23</v>
      </c>
    </row>
    <row r="131" spans="1:8">
      <c r="A131" s="332">
        <f t="shared" si="4"/>
        <v>24</v>
      </c>
      <c r="B131" s="19"/>
      <c r="C131" s="19"/>
      <c r="D131" s="19"/>
      <c r="E131" s="330"/>
      <c r="F131" s="18"/>
      <c r="G131" s="17"/>
      <c r="H131" s="332">
        <f t="shared" si="5"/>
        <v>24</v>
      </c>
    </row>
    <row r="132" spans="1:8">
      <c r="A132" s="332">
        <f t="shared" si="4"/>
        <v>25</v>
      </c>
      <c r="B132" s="22" t="s">
        <v>95</v>
      </c>
      <c r="C132" s="22"/>
      <c r="D132" s="22"/>
      <c r="E132" s="393">
        <v>0</v>
      </c>
      <c r="F132" s="18"/>
      <c r="G132" s="17" t="s">
        <v>92</v>
      </c>
      <c r="H132" s="332">
        <f t="shared" si="5"/>
        <v>25</v>
      </c>
    </row>
    <row r="133" spans="1:8">
      <c r="A133" s="332">
        <f t="shared" si="4"/>
        <v>26</v>
      </c>
      <c r="B133" s="19"/>
      <c r="C133" s="19"/>
      <c r="D133" s="19"/>
      <c r="E133" s="330"/>
      <c r="F133" s="18"/>
      <c r="G133" s="19"/>
      <c r="H133" s="332">
        <f t="shared" si="5"/>
        <v>26</v>
      </c>
    </row>
    <row r="134" spans="1:8">
      <c r="A134" s="332">
        <f t="shared" si="4"/>
        <v>27</v>
      </c>
      <c r="B134" s="22" t="s">
        <v>96</v>
      </c>
      <c r="C134" s="22"/>
      <c r="D134" s="22"/>
      <c r="E134" s="394">
        <f>E153</f>
        <v>6.8398214564444518E-2</v>
      </c>
      <c r="F134" s="671"/>
      <c r="G134" s="17" t="s">
        <v>506</v>
      </c>
      <c r="H134" s="332">
        <f t="shared" si="5"/>
        <v>27</v>
      </c>
    </row>
    <row r="135" spans="1:8">
      <c r="A135" s="332">
        <f t="shared" si="4"/>
        <v>28</v>
      </c>
      <c r="B135" s="22"/>
      <c r="C135" s="22"/>
      <c r="D135" s="22"/>
      <c r="E135" s="330"/>
      <c r="F135" s="18"/>
      <c r="G135" s="19"/>
      <c r="H135" s="332">
        <f t="shared" si="5"/>
        <v>28</v>
      </c>
    </row>
    <row r="136" spans="1:8" ht="18.5">
      <c r="A136" s="332">
        <f t="shared" si="4"/>
        <v>29</v>
      </c>
      <c r="B136" s="22" t="s">
        <v>97</v>
      </c>
      <c r="C136" s="22"/>
      <c r="D136" s="22"/>
      <c r="E136" s="356">
        <f>'Pg12 As Filed Stmt AV FERC Adj'!G109</f>
        <v>2.2000934949959809E-2</v>
      </c>
      <c r="F136" s="18"/>
      <c r="G136" s="17" t="s">
        <v>714</v>
      </c>
      <c r="H136" s="332">
        <f t="shared" si="5"/>
        <v>29</v>
      </c>
    </row>
    <row r="137" spans="1:8">
      <c r="A137" s="332">
        <f t="shared" si="4"/>
        <v>30</v>
      </c>
      <c r="B137" s="22"/>
      <c r="C137" s="22"/>
      <c r="D137" s="22"/>
      <c r="E137" s="395"/>
      <c r="F137" s="42"/>
      <c r="G137" s="19"/>
      <c r="H137" s="332">
        <f t="shared" si="5"/>
        <v>30</v>
      </c>
    </row>
    <row r="138" spans="1:8">
      <c r="A138" s="332">
        <f t="shared" si="4"/>
        <v>31</v>
      </c>
      <c r="B138" s="22" t="s">
        <v>98</v>
      </c>
      <c r="C138" s="22"/>
      <c r="D138" s="22"/>
      <c r="E138" s="356">
        <f>'Pg12 As Filed Stmt AV FERC Adj'!G111</f>
        <v>7.4349947233050315E-2</v>
      </c>
      <c r="F138" s="18"/>
      <c r="G138" s="17" t="s">
        <v>715</v>
      </c>
      <c r="H138" s="332">
        <f t="shared" si="5"/>
        <v>31</v>
      </c>
    </row>
    <row r="139" spans="1:8">
      <c r="A139" s="332">
        <f t="shared" si="4"/>
        <v>32</v>
      </c>
      <c r="B139" s="22"/>
      <c r="C139" s="22"/>
      <c r="D139" s="22"/>
      <c r="E139" s="395"/>
      <c r="F139" s="42"/>
      <c r="G139" s="19"/>
      <c r="H139" s="332">
        <f t="shared" si="5"/>
        <v>32</v>
      </c>
    </row>
    <row r="140" spans="1:8">
      <c r="A140" s="332">
        <f t="shared" si="4"/>
        <v>33</v>
      </c>
      <c r="B140" s="22" t="s">
        <v>99</v>
      </c>
      <c r="C140" s="22"/>
      <c r="D140" s="22"/>
      <c r="E140" s="393">
        <v>0</v>
      </c>
      <c r="F140" s="18"/>
      <c r="G140" s="17" t="s">
        <v>100</v>
      </c>
      <c r="H140" s="332">
        <f t="shared" si="5"/>
        <v>33</v>
      </c>
    </row>
    <row r="141" spans="1:8">
      <c r="A141" s="332">
        <f t="shared" si="4"/>
        <v>34</v>
      </c>
      <c r="B141" s="43"/>
      <c r="C141" s="43"/>
      <c r="D141" s="43"/>
      <c r="E141" s="330"/>
      <c r="F141" s="18"/>
      <c r="G141" s="19"/>
      <c r="H141" s="332">
        <f t="shared" si="5"/>
        <v>34</v>
      </c>
    </row>
    <row r="142" spans="1:8">
      <c r="A142" s="332">
        <f t="shared" si="4"/>
        <v>35</v>
      </c>
      <c r="B142" s="22" t="s">
        <v>101</v>
      </c>
      <c r="C142" s="22"/>
      <c r="D142" s="22"/>
      <c r="E142" s="363">
        <f>E165</f>
        <v>0</v>
      </c>
      <c r="F142" s="311"/>
      <c r="G142" s="17" t="s">
        <v>507</v>
      </c>
      <c r="H142" s="332">
        <f t="shared" si="5"/>
        <v>35</v>
      </c>
    </row>
    <row r="143" spans="1:8">
      <c r="A143" s="332">
        <f t="shared" si="4"/>
        <v>36</v>
      </c>
      <c r="B143" s="19"/>
      <c r="C143" s="19"/>
      <c r="D143" s="19"/>
      <c r="E143" s="523"/>
      <c r="F143" s="18"/>
      <c r="G143" s="19"/>
      <c r="H143" s="332">
        <f t="shared" si="5"/>
        <v>36</v>
      </c>
    </row>
    <row r="144" spans="1:8" ht="16" thickBot="1">
      <c r="A144" s="332">
        <f t="shared" si="4"/>
        <v>37</v>
      </c>
      <c r="B144" s="19" t="s">
        <v>102</v>
      </c>
      <c r="C144" s="19"/>
      <c r="D144" s="19"/>
      <c r="E144" s="524">
        <f>SUM(E128:E142)</f>
        <v>0.16474909674745464</v>
      </c>
      <c r="F144" s="671"/>
      <c r="G144" s="17" t="s">
        <v>508</v>
      </c>
      <c r="H144" s="332">
        <f t="shared" si="5"/>
        <v>37</v>
      </c>
    </row>
    <row r="145" spans="1:8" ht="16" thickTop="1">
      <c r="A145" s="332">
        <f t="shared" si="4"/>
        <v>38</v>
      </c>
      <c r="B145" s="19"/>
      <c r="C145" s="19"/>
      <c r="D145" s="19"/>
      <c r="E145" s="396"/>
      <c r="F145" s="44"/>
      <c r="G145" s="17"/>
      <c r="H145" s="332">
        <f t="shared" si="5"/>
        <v>38</v>
      </c>
    </row>
    <row r="146" spans="1:8">
      <c r="A146" s="332">
        <f t="shared" si="4"/>
        <v>39</v>
      </c>
      <c r="B146" s="21" t="s">
        <v>103</v>
      </c>
      <c r="C146" s="21"/>
      <c r="D146" s="21"/>
      <c r="E146" s="334"/>
      <c r="F146" s="19"/>
      <c r="G146" s="18"/>
      <c r="H146" s="332">
        <f t="shared" si="5"/>
        <v>39</v>
      </c>
    </row>
    <row r="147" spans="1:8">
      <c r="A147" s="332">
        <f t="shared" si="4"/>
        <v>40</v>
      </c>
      <c r="B147" s="22" t="s">
        <v>104</v>
      </c>
      <c r="C147" s="22"/>
      <c r="D147" s="22"/>
      <c r="E147" s="397">
        <v>63083.887755798001</v>
      </c>
      <c r="F147" s="671"/>
      <c r="G147" s="17" t="s">
        <v>716</v>
      </c>
      <c r="H147" s="332">
        <f t="shared" si="5"/>
        <v>40</v>
      </c>
    </row>
    <row r="148" spans="1:8">
      <c r="A148" s="332">
        <f t="shared" si="4"/>
        <v>41</v>
      </c>
      <c r="B148" s="22"/>
      <c r="C148" s="22"/>
      <c r="D148" s="22"/>
      <c r="E148" s="398"/>
      <c r="F148" s="45"/>
      <c r="G148" s="17"/>
      <c r="H148" s="332">
        <f t="shared" si="5"/>
        <v>41</v>
      </c>
    </row>
    <row r="149" spans="1:8">
      <c r="A149" s="332">
        <f t="shared" si="4"/>
        <v>42</v>
      </c>
      <c r="B149" s="22" t="s">
        <v>105</v>
      </c>
      <c r="C149" s="22"/>
      <c r="D149" s="22"/>
      <c r="E149" s="397">
        <v>15795.991830000001</v>
      </c>
      <c r="F149" s="671"/>
      <c r="G149" s="17" t="s">
        <v>717</v>
      </c>
      <c r="H149" s="332">
        <f t="shared" si="5"/>
        <v>42</v>
      </c>
    </row>
    <row r="150" spans="1:8">
      <c r="A150" s="332">
        <f t="shared" si="4"/>
        <v>43</v>
      </c>
      <c r="B150" s="22"/>
      <c r="C150" s="22"/>
      <c r="D150" s="22"/>
      <c r="E150" s="30"/>
      <c r="F150" s="19"/>
      <c r="G150" s="17"/>
      <c r="H150" s="332">
        <f t="shared" si="5"/>
        <v>43</v>
      </c>
    </row>
    <row r="151" spans="1:8">
      <c r="A151" s="332">
        <f t="shared" si="4"/>
        <v>44</v>
      </c>
      <c r="B151" s="22" t="s">
        <v>106</v>
      </c>
      <c r="C151" s="22"/>
      <c r="D151" s="22"/>
      <c r="E151" s="399">
        <f>E113</f>
        <v>1153244.7168116895</v>
      </c>
      <c r="F151" s="671"/>
      <c r="G151" s="17" t="s">
        <v>509</v>
      </c>
      <c r="H151" s="332">
        <f t="shared" si="5"/>
        <v>44</v>
      </c>
    </row>
    <row r="152" spans="1:8">
      <c r="A152" s="332">
        <f t="shared" si="4"/>
        <v>45</v>
      </c>
      <c r="B152" s="22"/>
      <c r="C152" s="22"/>
      <c r="D152" s="22"/>
      <c r="E152" s="525"/>
      <c r="F152" s="46"/>
      <c r="G152" s="20"/>
      <c r="H152" s="332">
        <f t="shared" si="5"/>
        <v>45</v>
      </c>
    </row>
    <row r="153" spans="1:8" ht="16" thickBot="1">
      <c r="A153" s="332">
        <f t="shared" si="4"/>
        <v>46</v>
      </c>
      <c r="B153" s="19" t="s">
        <v>107</v>
      </c>
      <c r="C153" s="22"/>
      <c r="D153" s="22"/>
      <c r="E153" s="526">
        <f>(E147+E149)/E151</f>
        <v>6.8398214564444518E-2</v>
      </c>
      <c r="F153" s="671"/>
      <c r="G153" s="17" t="s">
        <v>510</v>
      </c>
      <c r="H153" s="332">
        <f t="shared" si="5"/>
        <v>46</v>
      </c>
    </row>
    <row r="154" spans="1:8" ht="16" thickTop="1">
      <c r="A154" s="332">
        <f t="shared" si="4"/>
        <v>47</v>
      </c>
      <c r="B154" s="19"/>
      <c r="C154" s="19"/>
      <c r="D154" s="19"/>
      <c r="E154" s="400"/>
      <c r="F154" s="46"/>
      <c r="G154" s="20"/>
      <c r="H154" s="332">
        <f t="shared" si="5"/>
        <v>47</v>
      </c>
    </row>
    <row r="155" spans="1:8">
      <c r="A155" s="332">
        <f t="shared" si="4"/>
        <v>48</v>
      </c>
      <c r="B155" s="21" t="s">
        <v>108</v>
      </c>
      <c r="C155" s="21"/>
      <c r="D155" s="21"/>
      <c r="E155" s="331"/>
      <c r="F155" s="56"/>
      <c r="G155" s="19"/>
      <c r="H155" s="332">
        <f t="shared" si="5"/>
        <v>48</v>
      </c>
    </row>
    <row r="156" spans="1:8">
      <c r="A156" s="332">
        <f t="shared" si="4"/>
        <v>49</v>
      </c>
      <c r="B156" s="19"/>
      <c r="C156" s="19"/>
      <c r="D156" s="19"/>
      <c r="E156" s="331"/>
      <c r="F156" s="56"/>
      <c r="G156" s="19"/>
      <c r="H156" s="332">
        <f t="shared" si="5"/>
        <v>49</v>
      </c>
    </row>
    <row r="157" spans="1:8">
      <c r="A157" s="332">
        <f t="shared" si="4"/>
        <v>50</v>
      </c>
      <c r="B157" s="22" t="s">
        <v>109</v>
      </c>
      <c r="C157" s="22"/>
      <c r="D157" s="22"/>
      <c r="E157" s="401">
        <v>0</v>
      </c>
      <c r="G157" s="17" t="s">
        <v>511</v>
      </c>
      <c r="H157" s="332">
        <f t="shared" si="5"/>
        <v>50</v>
      </c>
    </row>
    <row r="158" spans="1:8">
      <c r="A158" s="332">
        <f t="shared" si="4"/>
        <v>51</v>
      </c>
      <c r="B158" s="22"/>
      <c r="C158" s="22"/>
      <c r="D158" s="22"/>
      <c r="E158" s="402"/>
      <c r="F158" s="47"/>
      <c r="G158" s="19"/>
      <c r="H158" s="332">
        <f t="shared" si="5"/>
        <v>51</v>
      </c>
    </row>
    <row r="159" spans="1:8">
      <c r="A159" s="332">
        <f t="shared" si="4"/>
        <v>52</v>
      </c>
      <c r="B159" s="22" t="s">
        <v>36</v>
      </c>
      <c r="C159" s="22"/>
      <c r="D159" s="22"/>
      <c r="E159" s="403">
        <f>'Pg12 As Filed Stmt AV FERC Adj'!G113</f>
        <v>9.635088218301012E-2</v>
      </c>
      <c r="F159" s="671"/>
      <c r="G159" s="17" t="s">
        <v>779</v>
      </c>
      <c r="H159" s="332">
        <f t="shared" si="5"/>
        <v>52</v>
      </c>
    </row>
    <row r="160" spans="1:8">
      <c r="A160" s="332">
        <f t="shared" si="4"/>
        <v>53</v>
      </c>
      <c r="B160" s="19"/>
      <c r="C160" s="19"/>
      <c r="D160" s="19"/>
      <c r="E160" s="404"/>
      <c r="F160" s="48"/>
      <c r="G160" s="19"/>
      <c r="H160" s="332">
        <f t="shared" si="5"/>
        <v>53</v>
      </c>
    </row>
    <row r="161" spans="1:8">
      <c r="A161" s="332">
        <f t="shared" si="4"/>
        <v>54</v>
      </c>
      <c r="B161" s="22" t="s">
        <v>110</v>
      </c>
      <c r="C161" s="22"/>
      <c r="D161" s="22"/>
      <c r="E161" s="405">
        <f>E157*E159</f>
        <v>0</v>
      </c>
      <c r="F161" s="55"/>
      <c r="G161" s="17" t="s">
        <v>512</v>
      </c>
      <c r="H161" s="332">
        <f t="shared" si="5"/>
        <v>54</v>
      </c>
    </row>
    <row r="162" spans="1:8">
      <c r="A162" s="332">
        <f t="shared" si="4"/>
        <v>55</v>
      </c>
      <c r="B162" s="19"/>
      <c r="C162" s="19"/>
      <c r="D162" s="19"/>
      <c r="E162" s="406"/>
      <c r="F162" s="49"/>
      <c r="G162" s="19"/>
      <c r="H162" s="332">
        <f t="shared" si="5"/>
        <v>55</v>
      </c>
    </row>
    <row r="163" spans="1:8">
      <c r="A163" s="332">
        <f t="shared" si="4"/>
        <v>56</v>
      </c>
      <c r="B163" s="22" t="s">
        <v>111</v>
      </c>
      <c r="C163" s="22"/>
      <c r="D163" s="22"/>
      <c r="E163" s="407">
        <f>E113</f>
        <v>1153244.7168116895</v>
      </c>
      <c r="F163" s="671"/>
      <c r="G163" s="17" t="s">
        <v>509</v>
      </c>
      <c r="H163" s="332">
        <f t="shared" si="5"/>
        <v>56</v>
      </c>
    </row>
    <row r="164" spans="1:8">
      <c r="A164" s="332">
        <f t="shared" si="4"/>
        <v>57</v>
      </c>
      <c r="B164" s="19"/>
      <c r="C164" s="19"/>
      <c r="D164" s="19"/>
      <c r="E164" s="527"/>
      <c r="F164" s="320"/>
      <c r="G164" s="19"/>
      <c r="H164" s="332">
        <f t="shared" si="5"/>
        <v>57</v>
      </c>
    </row>
    <row r="165" spans="1:8" ht="16" thickBot="1">
      <c r="A165" s="332">
        <f t="shared" si="4"/>
        <v>58</v>
      </c>
      <c r="B165" s="19" t="s">
        <v>112</v>
      </c>
      <c r="C165" s="22"/>
      <c r="D165" s="22"/>
      <c r="E165" s="522">
        <f>E161/E163</f>
        <v>0</v>
      </c>
      <c r="F165" s="79"/>
      <c r="G165" s="17" t="s">
        <v>513</v>
      </c>
      <c r="H165" s="332">
        <f t="shared" si="5"/>
        <v>58</v>
      </c>
    </row>
    <row r="166" spans="1:8" ht="16" thickTop="1">
      <c r="A166" s="332"/>
      <c r="B166" s="19"/>
      <c r="C166" s="22"/>
      <c r="D166" s="22"/>
      <c r="E166" s="350"/>
      <c r="F166" s="79"/>
      <c r="G166" s="17"/>
      <c r="H166" s="332"/>
    </row>
    <row r="167" spans="1:8">
      <c r="A167" s="332"/>
      <c r="B167" s="19"/>
      <c r="C167" s="22"/>
      <c r="D167" s="22"/>
      <c r="E167" s="350"/>
      <c r="F167" s="79"/>
      <c r="G167" s="17"/>
      <c r="H167" s="332"/>
    </row>
    <row r="168" spans="1:8">
      <c r="A168" s="671"/>
      <c r="B168" s="5"/>
      <c r="C168" s="19"/>
      <c r="D168" s="19"/>
      <c r="E168" s="56"/>
      <c r="F168" s="56"/>
      <c r="G168" s="50"/>
      <c r="H168" s="325"/>
    </row>
    <row r="169" spans="1:8" ht="18.5">
      <c r="A169" s="330"/>
      <c r="B169" s="51"/>
      <c r="C169" s="51"/>
      <c r="D169" s="51"/>
      <c r="E169" s="19"/>
      <c r="F169" s="19"/>
      <c r="G169" s="19"/>
      <c r="H169" s="330"/>
    </row>
    <row r="170" spans="1:8">
      <c r="A170" s="330"/>
      <c r="B170" s="56"/>
      <c r="C170" s="56"/>
      <c r="D170" s="56"/>
      <c r="E170" s="56"/>
      <c r="F170" s="56"/>
      <c r="G170" s="19"/>
      <c r="H170" s="325"/>
    </row>
    <row r="171" spans="1:8">
      <c r="A171" s="330"/>
      <c r="B171" s="56"/>
      <c r="C171" s="56"/>
      <c r="D171" s="56"/>
      <c r="E171" s="56"/>
      <c r="F171" s="56"/>
      <c r="G171" s="19"/>
      <c r="H171" s="325"/>
    </row>
    <row r="172" spans="1:8">
      <c r="A172" s="330"/>
      <c r="B172" s="19"/>
      <c r="C172" s="19"/>
      <c r="D172" s="19"/>
      <c r="E172" s="56"/>
      <c r="F172" s="56"/>
      <c r="G172" s="19"/>
      <c r="H172" s="325"/>
    </row>
    <row r="173" spans="1:8">
      <c r="A173" s="330"/>
      <c r="B173" s="19"/>
      <c r="C173" s="19"/>
      <c r="D173" s="19"/>
      <c r="E173" s="56"/>
      <c r="F173" s="56"/>
      <c r="G173" s="19"/>
      <c r="H173" s="325"/>
    </row>
    <row r="174" spans="1:8">
      <c r="A174" s="330"/>
      <c r="B174" s="19"/>
      <c r="C174" s="19"/>
      <c r="D174" s="19"/>
      <c r="E174" s="56"/>
      <c r="F174" s="56"/>
      <c r="G174" s="19"/>
      <c r="H174" s="325"/>
    </row>
    <row r="175" spans="1:8">
      <c r="A175" s="334"/>
    </row>
    <row r="176" spans="1:8">
      <c r="A176" s="334"/>
    </row>
    <row r="177" spans="1:1">
      <c r="A177" s="334"/>
    </row>
    <row r="178" spans="1:1">
      <c r="A178" s="334"/>
    </row>
    <row r="179" spans="1:1">
      <c r="A179" s="334"/>
    </row>
    <row r="180" spans="1:1">
      <c r="A180" s="334"/>
    </row>
    <row r="181" spans="1:1">
      <c r="A181" s="334"/>
    </row>
    <row r="182" spans="1:1">
      <c r="A182" s="334"/>
    </row>
    <row r="183" spans="1:1">
      <c r="A183" s="334"/>
    </row>
    <row r="184" spans="1:1">
      <c r="A184" s="334"/>
    </row>
    <row r="185" spans="1:1">
      <c r="A185" s="334"/>
    </row>
    <row r="186" spans="1:1">
      <c r="A186" s="334"/>
    </row>
    <row r="187" spans="1:1">
      <c r="A187" s="334"/>
    </row>
    <row r="188" spans="1:1">
      <c r="A188" s="334"/>
    </row>
    <row r="189" spans="1:1">
      <c r="A189" s="334"/>
    </row>
    <row r="190" spans="1:1">
      <c r="A190" s="334"/>
    </row>
    <row r="191" spans="1:1">
      <c r="A191" s="334"/>
    </row>
    <row r="192" spans="1:1">
      <c r="A192" s="334"/>
    </row>
    <row r="193" spans="1:1">
      <c r="A193" s="334"/>
    </row>
    <row r="194" spans="1:1">
      <c r="A194" s="334"/>
    </row>
    <row r="195" spans="1:1">
      <c r="A195" s="334"/>
    </row>
    <row r="196" spans="1:1">
      <c r="A196" s="334"/>
    </row>
    <row r="197" spans="1:1">
      <c r="A197" s="334"/>
    </row>
    <row r="198" spans="1:1">
      <c r="A198" s="334"/>
    </row>
    <row r="199" spans="1:1">
      <c r="A199" s="334"/>
    </row>
    <row r="200" spans="1:1">
      <c r="A200" s="334"/>
    </row>
    <row r="201" spans="1:1">
      <c r="A201" s="334"/>
    </row>
    <row r="202" spans="1:1">
      <c r="A202" s="334"/>
    </row>
    <row r="203" spans="1:1">
      <c r="A203" s="334"/>
    </row>
    <row r="204" spans="1:1">
      <c r="A204" s="334"/>
    </row>
    <row r="205" spans="1:1">
      <c r="A205" s="334"/>
    </row>
    <row r="206" spans="1:1">
      <c r="A206" s="334"/>
    </row>
    <row r="207" spans="1:1">
      <c r="A207" s="334"/>
    </row>
    <row r="208" spans="1:1">
      <c r="A208" s="334"/>
    </row>
    <row r="209" spans="1:1">
      <c r="A209" s="334"/>
    </row>
    <row r="210" spans="1:1">
      <c r="A210" s="334"/>
    </row>
    <row r="211" spans="1:1">
      <c r="A211" s="334"/>
    </row>
    <row r="212" spans="1:1">
      <c r="A212" s="334"/>
    </row>
    <row r="213" spans="1:1">
      <c r="A213" s="334"/>
    </row>
    <row r="214" spans="1:1">
      <c r="A214" s="334"/>
    </row>
    <row r="215" spans="1:1">
      <c r="A215" s="334"/>
    </row>
    <row r="216" spans="1:1">
      <c r="A216" s="334"/>
    </row>
    <row r="217" spans="1:1">
      <c r="A217" s="334"/>
    </row>
    <row r="218" spans="1:1">
      <c r="A218" s="334"/>
    </row>
    <row r="219" spans="1:1">
      <c r="A219" s="334"/>
    </row>
    <row r="220" spans="1:1">
      <c r="A220" s="334"/>
    </row>
    <row r="221" spans="1:1">
      <c r="A221" s="334"/>
    </row>
    <row r="222" spans="1:1">
      <c r="A222" s="334"/>
    </row>
    <row r="223" spans="1:1">
      <c r="A223" s="334"/>
    </row>
    <row r="224" spans="1:1">
      <c r="A224" s="334"/>
    </row>
    <row r="225" spans="1:6">
      <c r="A225" s="334"/>
    </row>
    <row r="226" spans="1:6">
      <c r="A226" s="334"/>
    </row>
    <row r="227" spans="1:6">
      <c r="A227" s="334"/>
    </row>
    <row r="228" spans="1:6">
      <c r="A228" s="334"/>
    </row>
    <row r="229" spans="1:6">
      <c r="A229" s="334"/>
    </row>
    <row r="230" spans="1:6">
      <c r="A230" s="334"/>
    </row>
    <row r="231" spans="1:6">
      <c r="A231" s="334"/>
    </row>
    <row r="232" spans="1:6">
      <c r="A232" s="334"/>
    </row>
    <row r="233" spans="1:6">
      <c r="A233" s="334"/>
    </row>
    <row r="234" spans="1:6">
      <c r="A234" s="334"/>
    </row>
    <row r="235" spans="1:6">
      <c r="A235" s="334"/>
    </row>
    <row r="236" spans="1:6">
      <c r="A236" s="334"/>
    </row>
    <row r="237" spans="1:6">
      <c r="A237" s="334"/>
    </row>
    <row r="238" spans="1:6">
      <c r="A238" s="334"/>
    </row>
    <row r="239" spans="1:6">
      <c r="A239" s="334"/>
      <c r="B239" s="56"/>
      <c r="C239" s="56"/>
      <c r="D239" s="56"/>
      <c r="E239" s="56"/>
      <c r="F239" s="56"/>
    </row>
    <row r="240" spans="1:6">
      <c r="A240" s="334"/>
      <c r="B240" s="56"/>
      <c r="C240" s="56"/>
      <c r="D240" s="56"/>
      <c r="E240" s="56"/>
      <c r="F240" s="56"/>
    </row>
    <row r="245" spans="1:6">
      <c r="A245" s="331"/>
      <c r="B245" s="56"/>
      <c r="C245" s="56"/>
      <c r="D245" s="56"/>
      <c r="E245" s="50"/>
      <c r="F245" s="50"/>
    </row>
  </sheetData>
  <mergeCells count="15">
    <mergeCell ref="B101:G101"/>
    <mergeCell ref="B102:G102"/>
    <mergeCell ref="B103:G103"/>
    <mergeCell ref="B48:G48"/>
    <mergeCell ref="B49:G49"/>
    <mergeCell ref="B50:G50"/>
    <mergeCell ref="B51:G51"/>
    <mergeCell ref="B99:G99"/>
    <mergeCell ref="B100:G100"/>
    <mergeCell ref="B47:G47"/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5.&amp;P&amp;R&amp;A</oddFooter>
  </headerFooter>
  <rowBreaks count="2" manualBreakCount="2">
    <brk id="45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4B53-1A4A-457B-AFD7-E5B556858D8D}">
  <dimension ref="A1:J246"/>
  <sheetViews>
    <sheetView zoomScale="80" zoomScaleNormal="80" workbookViewId="0"/>
  </sheetViews>
  <sheetFormatPr defaultColWidth="8.81640625" defaultRowHeight="15.5"/>
  <cols>
    <col min="1" max="1" width="5.1796875" style="116" customWidth="1"/>
    <col min="2" max="2" width="93.1796875" style="7" bestFit="1" customWidth="1"/>
    <col min="3" max="3" width="10.453125" style="7" customWidth="1"/>
    <col min="4" max="4" width="1.54296875" style="7" customWidth="1"/>
    <col min="5" max="5" width="16.81640625" style="7" customWidth="1"/>
    <col min="6" max="6" width="1.54296875" style="7" customWidth="1"/>
    <col min="7" max="7" width="43.453125" style="7" customWidth="1"/>
    <col min="8" max="8" width="5.1796875" style="106" customWidth="1"/>
    <col min="9" max="9" width="8.81640625" style="7"/>
    <col min="10" max="10" width="9.81640625" style="7" bestFit="1" customWidth="1"/>
    <col min="11" max="16384" width="8.81640625" style="7"/>
  </cols>
  <sheetData>
    <row r="1" spans="1:8">
      <c r="A1" s="914" t="s">
        <v>790</v>
      </c>
    </row>
    <row r="2" spans="1:8">
      <c r="A2" s="330"/>
      <c r="B2" s="19"/>
      <c r="C2" s="19"/>
      <c r="D2" s="19"/>
      <c r="E2" s="56"/>
      <c r="F2" s="56"/>
      <c r="G2" s="56"/>
      <c r="H2" s="325"/>
    </row>
    <row r="3" spans="1:8">
      <c r="B3" s="1017" t="s">
        <v>0</v>
      </c>
      <c r="C3" s="1017"/>
      <c r="D3" s="1017"/>
      <c r="E3" s="1017"/>
      <c r="F3" s="1017"/>
      <c r="G3" s="1017"/>
      <c r="H3" s="330"/>
    </row>
    <row r="4" spans="1:8">
      <c r="B4" s="1017" t="s">
        <v>32</v>
      </c>
      <c r="C4" s="1017"/>
      <c r="D4" s="1017"/>
      <c r="E4" s="1017"/>
      <c r="F4" s="1017"/>
      <c r="G4" s="1017"/>
      <c r="H4" s="330"/>
    </row>
    <row r="5" spans="1:8">
      <c r="B5" s="1017" t="s">
        <v>38</v>
      </c>
      <c r="C5" s="1017"/>
      <c r="D5" s="1017"/>
      <c r="E5" s="1017"/>
      <c r="F5" s="1017"/>
      <c r="G5" s="1017"/>
      <c r="H5" s="330"/>
    </row>
    <row r="6" spans="1:8">
      <c r="B6" s="1018" t="s">
        <v>480</v>
      </c>
      <c r="C6" s="1018"/>
      <c r="D6" s="1018"/>
      <c r="E6" s="1018"/>
      <c r="F6" s="1018"/>
      <c r="G6" s="1018"/>
      <c r="H6" s="330"/>
    </row>
    <row r="7" spans="1:8">
      <c r="B7" s="1019" t="s">
        <v>1</v>
      </c>
      <c r="C7" s="1019"/>
      <c r="D7" s="1019"/>
      <c r="E7" s="1019"/>
      <c r="F7" s="1019"/>
      <c r="G7" s="1019"/>
      <c r="H7" s="324"/>
    </row>
    <row r="8" spans="1:8">
      <c r="A8" s="331"/>
      <c r="B8" s="18"/>
      <c r="C8" s="18"/>
      <c r="D8" s="18"/>
      <c r="E8" s="18"/>
      <c r="F8" s="18"/>
      <c r="G8" s="56"/>
      <c r="H8" s="325"/>
    </row>
    <row r="9" spans="1:8">
      <c r="A9" s="332" t="s">
        <v>2</v>
      </c>
      <c r="B9" s="19"/>
      <c r="C9" s="19"/>
      <c r="D9" s="19"/>
      <c r="E9" s="18"/>
      <c r="F9" s="18"/>
      <c r="G9" s="19"/>
      <c r="H9" s="332" t="s">
        <v>2</v>
      </c>
    </row>
    <row r="10" spans="1:8">
      <c r="A10" s="332" t="s">
        <v>3</v>
      </c>
      <c r="B10" s="19"/>
      <c r="C10" s="19"/>
      <c r="D10" s="19"/>
      <c r="E10" s="321" t="s">
        <v>33</v>
      </c>
      <c r="F10" s="23"/>
      <c r="G10" s="321" t="s">
        <v>5</v>
      </c>
      <c r="H10" s="332" t="s">
        <v>3</v>
      </c>
    </row>
    <row r="11" spans="1:8">
      <c r="A11" s="332"/>
      <c r="B11" s="19"/>
      <c r="C11" s="19"/>
      <c r="D11" s="19"/>
      <c r="E11" s="18"/>
      <c r="F11" s="23"/>
      <c r="G11" s="18"/>
      <c r="H11" s="332"/>
    </row>
    <row r="12" spans="1:8">
      <c r="A12" s="332">
        <v>1</v>
      </c>
      <c r="B12" s="21" t="s">
        <v>39</v>
      </c>
      <c r="C12" s="21"/>
      <c r="D12" s="21"/>
      <c r="E12" s="56"/>
      <c r="F12" s="56"/>
      <c r="G12" s="18"/>
      <c r="H12" s="332">
        <f>A12</f>
        <v>1</v>
      </c>
    </row>
    <row r="13" spans="1:8">
      <c r="A13" s="332">
        <f>A12+1</f>
        <v>2</v>
      </c>
      <c r="B13" s="22" t="s">
        <v>40</v>
      </c>
      <c r="C13" s="30"/>
      <c r="D13" s="30"/>
      <c r="E13" s="869">
        <f>E62</f>
        <v>5.7864935031086383E-3</v>
      </c>
      <c r="F13" s="671" t="s">
        <v>460</v>
      </c>
      <c r="G13" s="17" t="s">
        <v>481</v>
      </c>
      <c r="H13" s="332">
        <f>H12+1</f>
        <v>2</v>
      </c>
    </row>
    <row r="14" spans="1:8">
      <c r="A14" s="332">
        <f t="shared" ref="A14:A42" si="0">A13+1</f>
        <v>3</v>
      </c>
      <c r="B14" s="19"/>
      <c r="C14" s="334"/>
      <c r="D14" s="334"/>
      <c r="E14" s="357"/>
      <c r="F14" s="23"/>
      <c r="G14" s="17"/>
      <c r="H14" s="332">
        <f t="shared" ref="H14:H42" si="1">H13+1</f>
        <v>3</v>
      </c>
    </row>
    <row r="15" spans="1:8">
      <c r="A15" s="332">
        <f t="shared" si="0"/>
        <v>4</v>
      </c>
      <c r="B15" s="22" t="s">
        <v>41</v>
      </c>
      <c r="C15" s="30"/>
      <c r="D15" s="30"/>
      <c r="E15" s="358">
        <f>E66</f>
        <v>8.8670151163371222E-4</v>
      </c>
      <c r="F15" s="312"/>
      <c r="G15" s="17" t="s">
        <v>482</v>
      </c>
      <c r="H15" s="332">
        <f t="shared" si="1"/>
        <v>4</v>
      </c>
    </row>
    <row r="16" spans="1:8">
      <c r="A16" s="332">
        <f t="shared" si="0"/>
        <v>5</v>
      </c>
      <c r="B16" s="19"/>
      <c r="C16" s="334"/>
      <c r="D16" s="334"/>
      <c r="E16" s="357"/>
      <c r="F16" s="23"/>
      <c r="G16" s="17"/>
      <c r="H16" s="332">
        <f t="shared" si="1"/>
        <v>5</v>
      </c>
    </row>
    <row r="17" spans="1:8">
      <c r="A17" s="332">
        <f t="shared" si="0"/>
        <v>6</v>
      </c>
      <c r="B17" s="22" t="s">
        <v>42</v>
      </c>
      <c r="C17" s="30"/>
      <c r="D17" s="30"/>
      <c r="E17" s="356">
        <f>E73</f>
        <v>6.0850429068180327E-3</v>
      </c>
      <c r="F17" s="311"/>
      <c r="G17" s="17" t="s">
        <v>483</v>
      </c>
      <c r="H17" s="332">
        <f t="shared" si="1"/>
        <v>6</v>
      </c>
    </row>
    <row r="18" spans="1:8">
      <c r="A18" s="332">
        <f t="shared" si="0"/>
        <v>7</v>
      </c>
      <c r="B18" s="56"/>
      <c r="C18" s="331"/>
      <c r="D18" s="331"/>
      <c r="E18" s="359"/>
      <c r="F18" s="313"/>
      <c r="G18" s="17"/>
      <c r="H18" s="332">
        <f t="shared" si="1"/>
        <v>7</v>
      </c>
    </row>
    <row r="19" spans="1:8">
      <c r="A19" s="332">
        <f t="shared" si="0"/>
        <v>8</v>
      </c>
      <c r="B19" s="22" t="s">
        <v>43</v>
      </c>
      <c r="C19" s="30"/>
      <c r="D19" s="30"/>
      <c r="E19" s="356">
        <f>E78</f>
        <v>2.7464253212534126E-4</v>
      </c>
      <c r="F19" s="311"/>
      <c r="G19" s="17" t="s">
        <v>484</v>
      </c>
      <c r="H19" s="332">
        <f t="shared" si="1"/>
        <v>8</v>
      </c>
    </row>
    <row r="20" spans="1:8">
      <c r="A20" s="332">
        <f t="shared" si="0"/>
        <v>9</v>
      </c>
      <c r="B20" s="19"/>
      <c r="C20" s="334"/>
      <c r="D20" s="334"/>
      <c r="E20" s="357"/>
      <c r="F20" s="23"/>
      <c r="G20" s="17"/>
      <c r="H20" s="332">
        <f t="shared" si="1"/>
        <v>9</v>
      </c>
    </row>
    <row r="21" spans="1:8">
      <c r="A21" s="332">
        <f t="shared" si="0"/>
        <v>10</v>
      </c>
      <c r="B21" s="22" t="s">
        <v>44</v>
      </c>
      <c r="C21" s="30"/>
      <c r="D21" s="30"/>
      <c r="E21" s="356">
        <f>E81</f>
        <v>3.7280226056417248E-3</v>
      </c>
      <c r="F21" s="311"/>
      <c r="G21" s="17" t="s">
        <v>485</v>
      </c>
      <c r="H21" s="332">
        <f t="shared" si="1"/>
        <v>10</v>
      </c>
    </row>
    <row r="22" spans="1:8">
      <c r="A22" s="332">
        <f t="shared" si="0"/>
        <v>11</v>
      </c>
      <c r="B22" s="19"/>
      <c r="C22" s="334"/>
      <c r="D22" s="334"/>
      <c r="E22" s="357"/>
      <c r="F22" s="23"/>
      <c r="G22" s="17"/>
      <c r="H22" s="332">
        <f t="shared" si="1"/>
        <v>11</v>
      </c>
    </row>
    <row r="23" spans="1:8">
      <c r="A23" s="332">
        <f t="shared" si="0"/>
        <v>12</v>
      </c>
      <c r="B23" s="22" t="s">
        <v>45</v>
      </c>
      <c r="C23" s="30"/>
      <c r="D23" s="30"/>
      <c r="E23" s="360">
        <v>0</v>
      </c>
      <c r="F23" s="23"/>
      <c r="G23" s="17" t="s">
        <v>46</v>
      </c>
      <c r="H23" s="332">
        <f t="shared" si="1"/>
        <v>12</v>
      </c>
    </row>
    <row r="24" spans="1:8">
      <c r="A24" s="332">
        <f t="shared" si="0"/>
        <v>13</v>
      </c>
      <c r="B24" s="19"/>
      <c r="C24" s="334"/>
      <c r="D24" s="334"/>
      <c r="E24" s="357"/>
      <c r="F24" s="23"/>
      <c r="G24" s="17"/>
      <c r="H24" s="332">
        <f t="shared" si="1"/>
        <v>13</v>
      </c>
    </row>
    <row r="25" spans="1:8">
      <c r="A25" s="332">
        <f t="shared" si="0"/>
        <v>14</v>
      </c>
      <c r="B25" s="22" t="s">
        <v>47</v>
      </c>
      <c r="C25" s="30"/>
      <c r="D25" s="30"/>
      <c r="E25" s="361">
        <v>0</v>
      </c>
      <c r="F25" s="23"/>
      <c r="G25" s="17" t="s">
        <v>46</v>
      </c>
      <c r="H25" s="332">
        <f t="shared" si="1"/>
        <v>14</v>
      </c>
    </row>
    <row r="26" spans="1:8">
      <c r="A26" s="332">
        <f t="shared" si="0"/>
        <v>15</v>
      </c>
      <c r="B26" s="19"/>
      <c r="C26" s="334"/>
      <c r="D26" s="334"/>
      <c r="E26" s="357"/>
      <c r="F26" s="23"/>
      <c r="G26" s="17"/>
      <c r="H26" s="332">
        <f t="shared" si="1"/>
        <v>15</v>
      </c>
    </row>
    <row r="27" spans="1:8">
      <c r="A27" s="332">
        <f t="shared" si="0"/>
        <v>16</v>
      </c>
      <c r="B27" s="22" t="s">
        <v>48</v>
      </c>
      <c r="C27" s="30"/>
      <c r="D27" s="30"/>
      <c r="E27" s="360">
        <v>0</v>
      </c>
      <c r="F27" s="23"/>
      <c r="G27" s="17" t="s">
        <v>46</v>
      </c>
      <c r="H27" s="332">
        <f t="shared" si="1"/>
        <v>16</v>
      </c>
    </row>
    <row r="28" spans="1:8">
      <c r="A28" s="332">
        <f t="shared" si="0"/>
        <v>17</v>
      </c>
      <c r="B28" s="19"/>
      <c r="C28" s="334"/>
      <c r="D28" s="334"/>
      <c r="E28" s="357"/>
      <c r="F28" s="23"/>
      <c r="G28" s="17"/>
      <c r="H28" s="332">
        <f t="shared" si="1"/>
        <v>17</v>
      </c>
    </row>
    <row r="29" spans="1:8">
      <c r="A29" s="332">
        <f t="shared" si="0"/>
        <v>18</v>
      </c>
      <c r="B29" s="22" t="s">
        <v>49</v>
      </c>
      <c r="C29" s="30"/>
      <c r="D29" s="30"/>
      <c r="E29" s="513">
        <f>E94</f>
        <v>1.315317750895737E-3</v>
      </c>
      <c r="F29" s="311"/>
      <c r="G29" s="17" t="s">
        <v>486</v>
      </c>
      <c r="H29" s="332">
        <f t="shared" si="1"/>
        <v>18</v>
      </c>
    </row>
    <row r="30" spans="1:8">
      <c r="A30" s="332">
        <f t="shared" si="0"/>
        <v>19</v>
      </c>
      <c r="B30" s="24"/>
      <c r="C30" s="362"/>
      <c r="D30" s="362"/>
      <c r="E30" s="514"/>
      <c r="F30" s="54"/>
      <c r="G30" s="17"/>
      <c r="H30" s="332">
        <f t="shared" si="1"/>
        <v>19</v>
      </c>
    </row>
    <row r="31" spans="1:8">
      <c r="A31" s="332">
        <f t="shared" si="0"/>
        <v>20</v>
      </c>
      <c r="B31" s="22" t="s">
        <v>50</v>
      </c>
      <c r="C31" s="30"/>
      <c r="D31" s="30"/>
      <c r="E31" s="870">
        <f>SUM(E13:E29)</f>
        <v>1.8076220810223184E-2</v>
      </c>
      <c r="F31" s="671" t="s">
        <v>460</v>
      </c>
      <c r="G31" s="17" t="s">
        <v>487</v>
      </c>
      <c r="H31" s="332">
        <f t="shared" si="1"/>
        <v>20</v>
      </c>
    </row>
    <row r="32" spans="1:8">
      <c r="A32" s="332">
        <f t="shared" si="0"/>
        <v>21</v>
      </c>
      <c r="B32" s="19"/>
      <c r="C32" s="334"/>
      <c r="D32" s="334"/>
      <c r="E32" s="364"/>
      <c r="F32" s="25"/>
      <c r="G32" s="17"/>
      <c r="H32" s="332">
        <f t="shared" si="1"/>
        <v>21</v>
      </c>
    </row>
    <row r="33" spans="1:8">
      <c r="A33" s="332">
        <f t="shared" si="0"/>
        <v>22</v>
      </c>
      <c r="B33" s="56" t="s">
        <v>37</v>
      </c>
      <c r="C33" s="365">
        <v>1.0277E-2</v>
      </c>
      <c r="D33" s="334"/>
      <c r="E33" s="515">
        <f>E31*C33</f>
        <v>1.8576932126666365E-4</v>
      </c>
      <c r="F33" s="276"/>
      <c r="G33" s="17" t="s">
        <v>488</v>
      </c>
      <c r="H33" s="332">
        <f t="shared" si="1"/>
        <v>22</v>
      </c>
    </row>
    <row r="34" spans="1:8">
      <c r="A34" s="332">
        <f t="shared" si="0"/>
        <v>23</v>
      </c>
      <c r="B34" s="19"/>
      <c r="C34" s="334"/>
      <c r="D34" s="334"/>
      <c r="E34" s="516"/>
      <c r="F34" s="53"/>
      <c r="G34" s="17"/>
      <c r="H34" s="332">
        <f t="shared" si="1"/>
        <v>23</v>
      </c>
    </row>
    <row r="35" spans="1:8" ht="16" thickBot="1">
      <c r="A35" s="332">
        <f t="shared" si="0"/>
        <v>24</v>
      </c>
      <c r="B35" s="19" t="s">
        <v>51</v>
      </c>
      <c r="C35" s="334"/>
      <c r="D35" s="334"/>
      <c r="E35" s="871">
        <f>E31+E33</f>
        <v>1.8261990131489849E-2</v>
      </c>
      <c r="F35" s="671" t="s">
        <v>460</v>
      </c>
      <c r="G35" s="17" t="s">
        <v>489</v>
      </c>
      <c r="H35" s="332">
        <f t="shared" si="1"/>
        <v>24</v>
      </c>
    </row>
    <row r="36" spans="1:8" ht="16" thickTop="1">
      <c r="A36" s="332">
        <f t="shared" si="0"/>
        <v>25</v>
      </c>
      <c r="B36" s="56"/>
      <c r="C36" s="331"/>
      <c r="D36" s="331"/>
      <c r="E36" s="334"/>
      <c r="F36" s="19"/>
      <c r="G36" s="19"/>
      <c r="H36" s="332">
        <f t="shared" si="1"/>
        <v>25</v>
      </c>
    </row>
    <row r="37" spans="1:8">
      <c r="A37" s="332">
        <f t="shared" si="0"/>
        <v>26</v>
      </c>
      <c r="B37" s="21" t="s">
        <v>52</v>
      </c>
      <c r="C37" s="366"/>
      <c r="D37" s="366"/>
      <c r="E37" s="331"/>
      <c r="F37" s="56"/>
      <c r="G37" s="19"/>
      <c r="H37" s="332">
        <f t="shared" si="1"/>
        <v>26</v>
      </c>
    </row>
    <row r="38" spans="1:8">
      <c r="A38" s="332">
        <f t="shared" si="0"/>
        <v>27</v>
      </c>
      <c r="B38" s="22" t="s">
        <v>53</v>
      </c>
      <c r="C38" s="30"/>
      <c r="D38" s="30"/>
      <c r="E38" s="188">
        <v>85194</v>
      </c>
      <c r="F38" s="23"/>
      <c r="G38" s="17" t="s">
        <v>54</v>
      </c>
      <c r="H38" s="332">
        <f t="shared" si="1"/>
        <v>27</v>
      </c>
    </row>
    <row r="39" spans="1:8">
      <c r="A39" s="332">
        <f t="shared" si="0"/>
        <v>28</v>
      </c>
      <c r="B39" s="22"/>
      <c r="C39" s="30"/>
      <c r="D39" s="30"/>
      <c r="E39" s="30"/>
      <c r="F39" s="22"/>
      <c r="G39" s="17"/>
      <c r="H39" s="332">
        <f t="shared" si="1"/>
        <v>28</v>
      </c>
    </row>
    <row r="40" spans="1:8">
      <c r="A40" s="332">
        <f t="shared" si="0"/>
        <v>29</v>
      </c>
      <c r="B40" s="22" t="s">
        <v>55</v>
      </c>
      <c r="C40" s="30"/>
      <c r="D40" s="30"/>
      <c r="E40" s="870">
        <f>+E35</f>
        <v>1.8261990131489849E-2</v>
      </c>
      <c r="F40" s="671" t="s">
        <v>460</v>
      </c>
      <c r="G40" s="17" t="s">
        <v>490</v>
      </c>
      <c r="H40" s="332">
        <f t="shared" si="1"/>
        <v>29</v>
      </c>
    </row>
    <row r="41" spans="1:8">
      <c r="A41" s="332">
        <f t="shared" si="0"/>
        <v>30</v>
      </c>
      <c r="B41" s="19"/>
      <c r="C41" s="334"/>
      <c r="D41" s="334"/>
      <c r="E41" s="518"/>
      <c r="F41" s="318"/>
      <c r="G41" s="17"/>
      <c r="H41" s="332">
        <f t="shared" si="1"/>
        <v>30</v>
      </c>
    </row>
    <row r="42" spans="1:8" ht="16" thickBot="1">
      <c r="A42" s="332">
        <f t="shared" si="0"/>
        <v>31</v>
      </c>
      <c r="B42" s="19" t="s">
        <v>56</v>
      </c>
      <c r="C42" s="30"/>
      <c r="D42" s="30"/>
      <c r="E42" s="872">
        <f>E38*E40</f>
        <v>1555.8119872621462</v>
      </c>
      <c r="F42" s="671" t="s">
        <v>460</v>
      </c>
      <c r="G42" s="17" t="s">
        <v>491</v>
      </c>
      <c r="H42" s="332">
        <f t="shared" si="1"/>
        <v>31</v>
      </c>
    </row>
    <row r="43" spans="1:8" ht="16" thickTop="1">
      <c r="A43" s="332"/>
      <c r="B43" s="19"/>
      <c r="C43" s="30"/>
      <c r="D43" s="30"/>
      <c r="E43" s="229"/>
      <c r="F43" s="319"/>
      <c r="G43" s="17"/>
      <c r="H43" s="332"/>
    </row>
    <row r="44" spans="1:8">
      <c r="A44" s="332"/>
      <c r="B44" s="19"/>
      <c r="C44" s="22"/>
      <c r="D44" s="22"/>
      <c r="E44" s="354"/>
      <c r="F44" s="319"/>
      <c r="G44" s="17"/>
      <c r="H44" s="332"/>
    </row>
    <row r="45" spans="1:8">
      <c r="A45" s="671" t="s">
        <v>460</v>
      </c>
      <c r="B45" s="5" t="s">
        <v>687</v>
      </c>
      <c r="C45" s="19"/>
      <c r="D45" s="19"/>
      <c r="E45" s="24"/>
      <c r="F45" s="24"/>
      <c r="G45" s="56"/>
      <c r="H45" s="325"/>
    </row>
    <row r="46" spans="1:8">
      <c r="A46" s="671"/>
      <c r="B46" s="5"/>
      <c r="C46" s="19"/>
      <c r="D46" s="19"/>
      <c r="E46" s="24"/>
      <c r="F46" s="24"/>
      <c r="G46" s="56"/>
      <c r="H46" s="325"/>
    </row>
    <row r="47" spans="1:8">
      <c r="A47" s="671"/>
      <c r="B47" s="5"/>
      <c r="C47" s="19"/>
      <c r="D47" s="19"/>
      <c r="E47" s="24"/>
      <c r="F47" s="24"/>
      <c r="G47" s="56"/>
      <c r="H47" s="325"/>
    </row>
    <row r="48" spans="1:8">
      <c r="B48" s="1016" t="s">
        <v>57</v>
      </c>
      <c r="C48" s="1016"/>
      <c r="D48" s="1016"/>
      <c r="E48" s="1016"/>
      <c r="F48" s="1016"/>
      <c r="G48" s="1016"/>
      <c r="H48" s="335"/>
    </row>
    <row r="49" spans="1:10">
      <c r="B49" s="1017" t="s">
        <v>32</v>
      </c>
      <c r="C49" s="1017"/>
      <c r="D49" s="1017"/>
      <c r="E49" s="1017"/>
      <c r="F49" s="1017"/>
      <c r="G49" s="1017"/>
      <c r="H49" s="334"/>
    </row>
    <row r="50" spans="1:10">
      <c r="B50" s="1017" t="s">
        <v>38</v>
      </c>
      <c r="C50" s="1017"/>
      <c r="D50" s="1017"/>
      <c r="E50" s="1017"/>
      <c r="F50" s="1017"/>
      <c r="G50" s="1017"/>
      <c r="H50" s="334"/>
    </row>
    <row r="51" spans="1:10">
      <c r="B51" s="1018" t="str">
        <f>B6</f>
        <v>Base Period &amp; True-Up Period 12 - Months Ending December 31, 2017</v>
      </c>
      <c r="C51" s="1018"/>
      <c r="D51" s="1018"/>
      <c r="E51" s="1018"/>
      <c r="F51" s="1018"/>
      <c r="G51" s="1018"/>
      <c r="H51" s="334"/>
    </row>
    <row r="52" spans="1:10">
      <c r="B52" s="1013" t="s">
        <v>1</v>
      </c>
      <c r="C52" s="1013"/>
      <c r="D52" s="1013"/>
      <c r="E52" s="1013"/>
      <c r="F52" s="1013"/>
      <c r="G52" s="1013"/>
      <c r="H52" s="111"/>
    </row>
    <row r="53" spans="1:10">
      <c r="A53" s="333"/>
      <c r="B53" s="19"/>
      <c r="C53" s="19"/>
      <c r="D53" s="19"/>
      <c r="E53" s="19"/>
      <c r="F53" s="19"/>
      <c r="G53" s="19"/>
      <c r="H53" s="325"/>
    </row>
    <row r="54" spans="1:10">
      <c r="A54" s="332" t="s">
        <v>2</v>
      </c>
      <c r="B54" s="19"/>
      <c r="C54" s="19"/>
      <c r="D54" s="19"/>
      <c r="E54" s="18"/>
      <c r="F54" s="18"/>
      <c r="G54" s="19"/>
      <c r="H54" s="332" t="s">
        <v>2</v>
      </c>
    </row>
    <row r="55" spans="1:10">
      <c r="A55" s="332" t="s">
        <v>3</v>
      </c>
      <c r="B55" s="19"/>
      <c r="C55" s="19"/>
      <c r="D55" s="19"/>
      <c r="E55" s="321" t="s">
        <v>33</v>
      </c>
      <c r="F55" s="17"/>
      <c r="G55" s="321" t="s">
        <v>5</v>
      </c>
      <c r="H55" s="332" t="s">
        <v>3</v>
      </c>
    </row>
    <row r="56" spans="1:10">
      <c r="A56" s="332"/>
      <c r="B56" s="19"/>
      <c r="C56" s="19"/>
      <c r="D56" s="19"/>
      <c r="E56" s="18"/>
      <c r="F56" s="18"/>
      <c r="G56" s="19"/>
      <c r="H56" s="332"/>
    </row>
    <row r="57" spans="1:10">
      <c r="A57" s="332">
        <v>1</v>
      </c>
      <c r="B57" s="26" t="s">
        <v>58</v>
      </c>
      <c r="C57" s="26"/>
      <c r="D57" s="26"/>
      <c r="E57" s="857">
        <v>5249985.7493453845</v>
      </c>
      <c r="F57" s="671" t="s">
        <v>460</v>
      </c>
      <c r="G57" s="17" t="s">
        <v>705</v>
      </c>
      <c r="H57" s="332">
        <f>A57</f>
        <v>1</v>
      </c>
    </row>
    <row r="58" spans="1:10">
      <c r="A58" s="332">
        <f>A57+1</f>
        <v>2</v>
      </c>
      <c r="B58" s="19"/>
      <c r="C58" s="19"/>
      <c r="D58" s="19"/>
      <c r="E58" s="330"/>
      <c r="F58" s="18"/>
      <c r="G58" s="19"/>
      <c r="H58" s="332">
        <f>H57+1</f>
        <v>2</v>
      </c>
    </row>
    <row r="59" spans="1:10">
      <c r="A59" s="332">
        <f t="shared" ref="A59:A94" si="2">A58+1</f>
        <v>3</v>
      </c>
      <c r="B59" s="21" t="s">
        <v>59</v>
      </c>
      <c r="C59" s="21"/>
      <c r="D59" s="21"/>
      <c r="E59" s="368"/>
      <c r="F59" s="27"/>
      <c r="G59" s="19"/>
      <c r="H59" s="332">
        <f t="shared" ref="H59:H94" si="3">H58+1</f>
        <v>3</v>
      </c>
    </row>
    <row r="60" spans="1:10">
      <c r="A60" s="332">
        <f t="shared" si="2"/>
        <v>4</v>
      </c>
      <c r="B60" s="22" t="s">
        <v>60</v>
      </c>
      <c r="C60" s="22"/>
      <c r="D60" s="22"/>
      <c r="E60" s="940">
        <v>30379.008430000002</v>
      </c>
      <c r="F60" s="671" t="s">
        <v>460</v>
      </c>
      <c r="G60" s="17" t="s">
        <v>706</v>
      </c>
      <c r="H60" s="332">
        <f t="shared" si="3"/>
        <v>4</v>
      </c>
      <c r="J60" s="353"/>
    </row>
    <row r="61" spans="1:10">
      <c r="A61" s="332">
        <f t="shared" si="2"/>
        <v>5</v>
      </c>
      <c r="B61" s="22"/>
      <c r="C61" s="22"/>
      <c r="D61" s="22"/>
      <c r="E61" s="198"/>
      <c r="F61" s="28"/>
      <c r="G61" s="17"/>
      <c r="H61" s="332">
        <f t="shared" si="3"/>
        <v>5</v>
      </c>
      <c r="J61" s="353"/>
    </row>
    <row r="62" spans="1:10">
      <c r="A62" s="332">
        <f t="shared" si="2"/>
        <v>6</v>
      </c>
      <c r="B62" s="22" t="s">
        <v>61</v>
      </c>
      <c r="C62" s="19"/>
      <c r="D62" s="19"/>
      <c r="E62" s="873">
        <f>E60/E57</f>
        <v>5.7864935031086383E-3</v>
      </c>
      <c r="F62" s="671" t="s">
        <v>460</v>
      </c>
      <c r="G62" s="17" t="s">
        <v>492</v>
      </c>
      <c r="H62" s="332">
        <f t="shared" si="3"/>
        <v>6</v>
      </c>
      <c r="J62" s="353"/>
    </row>
    <row r="63" spans="1:10">
      <c r="A63" s="332">
        <f t="shared" si="2"/>
        <v>7</v>
      </c>
      <c r="B63" s="22"/>
      <c r="C63" s="22"/>
      <c r="D63" s="22"/>
      <c r="E63" s="370"/>
      <c r="F63" s="29"/>
      <c r="G63" s="17"/>
      <c r="H63" s="332">
        <f t="shared" si="3"/>
        <v>7</v>
      </c>
    </row>
    <row r="64" spans="1:10">
      <c r="A64" s="332">
        <f t="shared" si="2"/>
        <v>8</v>
      </c>
      <c r="B64" s="30" t="s">
        <v>62</v>
      </c>
      <c r="C64" s="30"/>
      <c r="D64" s="30"/>
      <c r="E64" s="941">
        <v>4655.1702999999998</v>
      </c>
      <c r="F64" s="18"/>
      <c r="G64" s="17" t="s">
        <v>674</v>
      </c>
      <c r="H64" s="332">
        <f t="shared" si="3"/>
        <v>8</v>
      </c>
    </row>
    <row r="65" spans="1:8">
      <c r="A65" s="332">
        <f t="shared" si="2"/>
        <v>9</v>
      </c>
      <c r="B65" s="19"/>
      <c r="C65" s="19"/>
      <c r="D65" s="19"/>
      <c r="E65" s="371"/>
      <c r="F65" s="31"/>
      <c r="G65" s="17"/>
      <c r="H65" s="332">
        <f t="shared" si="3"/>
        <v>9</v>
      </c>
    </row>
    <row r="66" spans="1:8">
      <c r="A66" s="332">
        <f t="shared" si="2"/>
        <v>10</v>
      </c>
      <c r="B66" s="22" t="s">
        <v>63</v>
      </c>
      <c r="C66" s="19"/>
      <c r="D66" s="19"/>
      <c r="E66" s="369">
        <f>E64/E57</f>
        <v>8.8670151163371222E-4</v>
      </c>
      <c r="F66" s="79"/>
      <c r="G66" s="17" t="s">
        <v>493</v>
      </c>
      <c r="H66" s="332">
        <f t="shared" si="3"/>
        <v>10</v>
      </c>
    </row>
    <row r="67" spans="1:8">
      <c r="A67" s="332">
        <f t="shared" si="2"/>
        <v>11</v>
      </c>
      <c r="B67" s="19"/>
      <c r="C67" s="19"/>
      <c r="D67" s="19"/>
      <c r="E67" s="371"/>
      <c r="F67" s="31"/>
      <c r="G67" s="17"/>
      <c r="H67" s="332">
        <f t="shared" si="3"/>
        <v>11</v>
      </c>
    </row>
    <row r="68" spans="1:8">
      <c r="A68" s="332">
        <f t="shared" si="2"/>
        <v>12</v>
      </c>
      <c r="B68" s="26" t="s">
        <v>64</v>
      </c>
      <c r="C68" s="26"/>
      <c r="D68" s="26"/>
      <c r="E68" s="380">
        <f>E60+E64</f>
        <v>35034.17873</v>
      </c>
      <c r="F68" s="671" t="s">
        <v>460</v>
      </c>
      <c r="G68" s="17" t="s">
        <v>441</v>
      </c>
      <c r="H68" s="332">
        <f t="shared" si="3"/>
        <v>12</v>
      </c>
    </row>
    <row r="69" spans="1:8">
      <c r="A69" s="332">
        <f t="shared" si="2"/>
        <v>13</v>
      </c>
      <c r="B69" s="19"/>
      <c r="C69" s="19"/>
      <c r="D69" s="19"/>
      <c r="E69" s="373"/>
      <c r="F69" s="32"/>
      <c r="G69" s="17"/>
      <c r="H69" s="332">
        <f t="shared" si="3"/>
        <v>13</v>
      </c>
    </row>
    <row r="70" spans="1:8">
      <c r="A70" s="332">
        <f t="shared" si="2"/>
        <v>14</v>
      </c>
      <c r="B70" s="21" t="s">
        <v>65</v>
      </c>
      <c r="C70" s="21"/>
      <c r="D70" s="21"/>
      <c r="E70" s="373"/>
      <c r="F70" s="32"/>
      <c r="G70" s="20"/>
      <c r="H70" s="332">
        <f t="shared" si="3"/>
        <v>14</v>
      </c>
    </row>
    <row r="71" spans="1:8">
      <c r="A71" s="332">
        <f t="shared" si="2"/>
        <v>15</v>
      </c>
      <c r="B71" s="22" t="s">
        <v>66</v>
      </c>
      <c r="C71" s="22"/>
      <c r="D71" s="22"/>
      <c r="E71" s="858">
        <f>'Pg9.1 As Filed Stmt AH FERC Adj'!F49</f>
        <v>31946.388544949888</v>
      </c>
      <c r="F71" s="671" t="s">
        <v>460</v>
      </c>
      <c r="G71" s="17" t="s">
        <v>707</v>
      </c>
      <c r="H71" s="332">
        <f t="shared" si="3"/>
        <v>15</v>
      </c>
    </row>
    <row r="72" spans="1:8">
      <c r="A72" s="332">
        <f t="shared" si="2"/>
        <v>16</v>
      </c>
      <c r="B72" s="19"/>
      <c r="C72" s="19"/>
      <c r="D72" s="19"/>
      <c r="E72" s="374"/>
      <c r="F72" s="33"/>
      <c r="G72" s="17"/>
      <c r="H72" s="332">
        <f t="shared" si="3"/>
        <v>16</v>
      </c>
    </row>
    <row r="73" spans="1:8">
      <c r="A73" s="332">
        <f t="shared" si="2"/>
        <v>17</v>
      </c>
      <c r="B73" s="351" t="s">
        <v>67</v>
      </c>
      <c r="C73" s="20"/>
      <c r="D73" s="20"/>
      <c r="E73" s="369">
        <f>E71/E57</f>
        <v>6.0850429068180327E-3</v>
      </c>
      <c r="F73" s="79"/>
      <c r="G73" s="17" t="s">
        <v>494</v>
      </c>
      <c r="H73" s="332">
        <f t="shared" si="3"/>
        <v>17</v>
      </c>
    </row>
    <row r="74" spans="1:8">
      <c r="A74" s="332">
        <f t="shared" si="2"/>
        <v>18</v>
      </c>
      <c r="B74" s="20"/>
      <c r="C74" s="20"/>
      <c r="D74" s="20"/>
      <c r="E74" s="375"/>
      <c r="F74" s="34"/>
      <c r="G74" s="17"/>
      <c r="H74" s="332">
        <f t="shared" si="3"/>
        <v>18</v>
      </c>
    </row>
    <row r="75" spans="1:8">
      <c r="A75" s="332">
        <f t="shared" si="2"/>
        <v>19</v>
      </c>
      <c r="B75" s="21" t="s">
        <v>68</v>
      </c>
      <c r="C75" s="21"/>
      <c r="D75" s="21"/>
      <c r="E75" s="375"/>
      <c r="F75" s="34"/>
      <c r="G75" s="17"/>
      <c r="H75" s="332">
        <f t="shared" si="3"/>
        <v>19</v>
      </c>
    </row>
    <row r="76" spans="1:8">
      <c r="A76" s="332">
        <f t="shared" si="2"/>
        <v>20</v>
      </c>
      <c r="B76" s="22" t="s">
        <v>69</v>
      </c>
      <c r="C76" s="22"/>
      <c r="D76" s="22"/>
      <c r="E76" s="519">
        <v>1441.8693798221736</v>
      </c>
      <c r="F76" s="18"/>
      <c r="G76" s="17" t="s">
        <v>495</v>
      </c>
      <c r="H76" s="332">
        <f t="shared" si="3"/>
        <v>20</v>
      </c>
    </row>
    <row r="77" spans="1:8">
      <c r="A77" s="332">
        <f t="shared" si="2"/>
        <v>21</v>
      </c>
      <c r="B77" s="20"/>
      <c r="C77" s="20"/>
      <c r="D77" s="20"/>
      <c r="E77" s="375"/>
      <c r="F77" s="34"/>
      <c r="G77" s="17"/>
      <c r="H77" s="332">
        <f t="shared" si="3"/>
        <v>21</v>
      </c>
    </row>
    <row r="78" spans="1:8">
      <c r="A78" s="332">
        <f t="shared" si="2"/>
        <v>22</v>
      </c>
      <c r="B78" s="351" t="s">
        <v>70</v>
      </c>
      <c r="C78" s="20"/>
      <c r="D78" s="20"/>
      <c r="E78" s="369">
        <f>E76/E57</f>
        <v>2.7464253212534126E-4</v>
      </c>
      <c r="F78" s="79"/>
      <c r="G78" s="17" t="s">
        <v>496</v>
      </c>
      <c r="H78" s="332">
        <f t="shared" si="3"/>
        <v>22</v>
      </c>
    </row>
    <row r="79" spans="1:8">
      <c r="A79" s="332">
        <f t="shared" si="2"/>
        <v>23</v>
      </c>
      <c r="B79" s="20"/>
      <c r="C79" s="20"/>
      <c r="D79" s="20"/>
      <c r="E79" s="375"/>
      <c r="F79" s="34"/>
      <c r="G79" s="17"/>
      <c r="H79" s="332">
        <f t="shared" si="3"/>
        <v>23</v>
      </c>
    </row>
    <row r="80" spans="1:8">
      <c r="A80" s="332">
        <f t="shared" si="2"/>
        <v>24</v>
      </c>
      <c r="B80" s="21" t="s">
        <v>71</v>
      </c>
      <c r="C80" s="21"/>
      <c r="D80" s="21"/>
      <c r="E80" s="375"/>
      <c r="F80" s="34"/>
      <c r="G80" s="17"/>
      <c r="H80" s="332">
        <f t="shared" si="3"/>
        <v>24</v>
      </c>
    </row>
    <row r="81" spans="1:8">
      <c r="A81" s="332">
        <f t="shared" si="2"/>
        <v>25</v>
      </c>
      <c r="B81" s="22" t="s">
        <v>72</v>
      </c>
      <c r="C81" s="19"/>
      <c r="D81" s="19"/>
      <c r="E81" s="376">
        <f>E126</f>
        <v>3.7280226056417248E-3</v>
      </c>
      <c r="F81" s="79"/>
      <c r="G81" s="17" t="s">
        <v>497</v>
      </c>
      <c r="H81" s="332">
        <f t="shared" si="3"/>
        <v>25</v>
      </c>
    </row>
    <row r="82" spans="1:8">
      <c r="A82" s="332">
        <f t="shared" si="2"/>
        <v>26</v>
      </c>
      <c r="B82" s="19"/>
      <c r="C82" s="19"/>
      <c r="D82" s="19"/>
      <c r="E82" s="377"/>
      <c r="F82" s="35"/>
      <c r="G82" s="17"/>
      <c r="H82" s="332">
        <f t="shared" si="3"/>
        <v>26</v>
      </c>
    </row>
    <row r="83" spans="1:8">
      <c r="A83" s="332">
        <f t="shared" si="2"/>
        <v>27</v>
      </c>
      <c r="B83" s="21" t="s">
        <v>73</v>
      </c>
      <c r="C83" s="21"/>
      <c r="D83" s="21"/>
      <c r="E83" s="377"/>
      <c r="F83" s="35"/>
      <c r="G83" s="17"/>
      <c r="H83" s="332">
        <f t="shared" si="3"/>
        <v>27</v>
      </c>
    </row>
    <row r="84" spans="1:8">
      <c r="A84" s="332">
        <f t="shared" si="2"/>
        <v>28</v>
      </c>
      <c r="B84" s="352" t="s">
        <v>74</v>
      </c>
      <c r="C84" s="19"/>
      <c r="D84" s="19"/>
      <c r="E84" s="377"/>
      <c r="F84" s="35"/>
      <c r="G84" s="17"/>
      <c r="H84" s="332">
        <f t="shared" si="3"/>
        <v>28</v>
      </c>
    </row>
    <row r="85" spans="1:8">
      <c r="A85" s="332">
        <f t="shared" si="2"/>
        <v>29</v>
      </c>
      <c r="B85" s="22" t="s">
        <v>75</v>
      </c>
      <c r="C85" s="22"/>
      <c r="D85" s="22"/>
      <c r="E85" s="859">
        <v>46125.610034466292</v>
      </c>
      <c r="F85" s="671" t="s">
        <v>460</v>
      </c>
      <c r="G85" s="17" t="s">
        <v>708</v>
      </c>
      <c r="H85" s="332">
        <f t="shared" si="3"/>
        <v>29</v>
      </c>
    </row>
    <row r="86" spans="1:8">
      <c r="A86" s="332">
        <f t="shared" si="2"/>
        <v>30</v>
      </c>
      <c r="B86" s="22" t="s">
        <v>76</v>
      </c>
      <c r="C86" s="22"/>
      <c r="D86" s="22"/>
      <c r="E86" s="860">
        <v>17171.110417166059</v>
      </c>
      <c r="F86" s="671" t="s">
        <v>460</v>
      </c>
      <c r="G86" s="17" t="s">
        <v>709</v>
      </c>
      <c r="H86" s="332">
        <f t="shared" si="3"/>
        <v>30</v>
      </c>
    </row>
    <row r="87" spans="1:8">
      <c r="A87" s="332">
        <f t="shared" si="2"/>
        <v>31</v>
      </c>
      <c r="B87" s="22" t="s">
        <v>77</v>
      </c>
      <c r="C87" s="22"/>
      <c r="D87" s="22"/>
      <c r="E87" s="860">
        <v>8372.5709093687365</v>
      </c>
      <c r="F87" s="671" t="s">
        <v>460</v>
      </c>
      <c r="G87" s="17" t="s">
        <v>710</v>
      </c>
      <c r="H87" s="332">
        <f t="shared" si="3"/>
        <v>31</v>
      </c>
    </row>
    <row r="88" spans="1:8">
      <c r="A88" s="332">
        <f t="shared" si="2"/>
        <v>32</v>
      </c>
      <c r="B88" s="22" t="s">
        <v>78</v>
      </c>
      <c r="C88" s="19"/>
      <c r="D88" s="19"/>
      <c r="E88" s="861">
        <f>SUM(E85:E87)</f>
        <v>71669.291361001087</v>
      </c>
      <c r="F88" s="671" t="s">
        <v>460</v>
      </c>
      <c r="G88" s="17" t="s">
        <v>498</v>
      </c>
      <c r="H88" s="332">
        <f t="shared" si="3"/>
        <v>32</v>
      </c>
    </row>
    <row r="89" spans="1:8">
      <c r="A89" s="332">
        <f t="shared" si="2"/>
        <v>33</v>
      </c>
      <c r="B89" s="19"/>
      <c r="C89" s="19"/>
      <c r="D89" s="19"/>
      <c r="E89" s="380"/>
      <c r="F89" s="36"/>
      <c r="G89" s="17"/>
      <c r="H89" s="332">
        <f t="shared" si="3"/>
        <v>33</v>
      </c>
    </row>
    <row r="90" spans="1:8">
      <c r="A90" s="332">
        <f t="shared" si="2"/>
        <v>34</v>
      </c>
      <c r="B90" s="22" t="s">
        <v>35</v>
      </c>
      <c r="C90" s="22"/>
      <c r="D90" s="22"/>
      <c r="E90" s="912">
        <f>'Pg12 As Filed Stmt AV FERC Adj'!G113</f>
        <v>9.635088218301012E-2</v>
      </c>
      <c r="F90" s="671" t="s">
        <v>460</v>
      </c>
      <c r="G90" s="17" t="s">
        <v>711</v>
      </c>
      <c r="H90" s="332">
        <f t="shared" si="3"/>
        <v>34</v>
      </c>
    </row>
    <row r="91" spans="1:8">
      <c r="A91" s="332">
        <f t="shared" si="2"/>
        <v>35</v>
      </c>
      <c r="B91" s="19"/>
      <c r="C91" s="19"/>
      <c r="D91" s="19"/>
      <c r="E91" s="380"/>
      <c r="F91" s="36"/>
      <c r="G91" s="17"/>
      <c r="H91" s="332">
        <f t="shared" si="3"/>
        <v>35</v>
      </c>
    </row>
    <row r="92" spans="1:8">
      <c r="A92" s="332">
        <f t="shared" si="2"/>
        <v>36</v>
      </c>
      <c r="B92" s="22" t="s">
        <v>79</v>
      </c>
      <c r="C92" s="19"/>
      <c r="D92" s="19"/>
      <c r="E92" s="874">
        <f>E88*E90</f>
        <v>6905.3994480636411</v>
      </c>
      <c r="F92" s="671" t="s">
        <v>460</v>
      </c>
      <c r="G92" s="17" t="s">
        <v>413</v>
      </c>
      <c r="H92" s="332">
        <f t="shared" si="3"/>
        <v>36</v>
      </c>
    </row>
    <row r="93" spans="1:8">
      <c r="A93" s="332">
        <f t="shared" si="2"/>
        <v>37</v>
      </c>
      <c r="B93" s="19"/>
      <c r="C93" s="19"/>
      <c r="D93" s="19"/>
      <c r="E93" s="380"/>
      <c r="F93" s="36"/>
      <c r="G93" s="17"/>
      <c r="H93" s="332">
        <f t="shared" si="3"/>
        <v>37</v>
      </c>
    </row>
    <row r="94" spans="1:8">
      <c r="A94" s="332">
        <f t="shared" si="2"/>
        <v>38</v>
      </c>
      <c r="B94" s="22" t="s">
        <v>80</v>
      </c>
      <c r="C94" s="19"/>
      <c r="D94" s="19"/>
      <c r="E94" s="369">
        <f>E92/E57</f>
        <v>1.315317750895737E-3</v>
      </c>
      <c r="F94" s="79"/>
      <c r="G94" s="17" t="s">
        <v>499</v>
      </c>
      <c r="H94" s="332">
        <f t="shared" si="3"/>
        <v>38</v>
      </c>
    </row>
    <row r="95" spans="1:8">
      <c r="A95" s="332"/>
      <c r="B95" s="22"/>
      <c r="C95" s="19"/>
      <c r="D95" s="19"/>
      <c r="E95" s="369"/>
      <c r="F95" s="79"/>
      <c r="G95" s="17"/>
      <c r="H95" s="332"/>
    </row>
    <row r="96" spans="1:8">
      <c r="A96" s="332"/>
      <c r="B96" s="22"/>
      <c r="C96" s="19"/>
      <c r="D96" s="19"/>
      <c r="E96" s="350"/>
      <c r="F96" s="79"/>
      <c r="G96" s="17"/>
      <c r="H96" s="332"/>
    </row>
    <row r="97" spans="1:8">
      <c r="A97" s="671" t="s">
        <v>460</v>
      </c>
      <c r="B97" s="5" t="s">
        <v>687</v>
      </c>
      <c r="C97" s="19"/>
      <c r="D97" s="19"/>
      <c r="E97" s="56"/>
      <c r="F97" s="56"/>
      <c r="G97" s="56"/>
      <c r="H97" s="330"/>
    </row>
    <row r="98" spans="1:8">
      <c r="A98" s="671"/>
      <c r="B98" s="5"/>
      <c r="C98" s="19"/>
      <c r="D98" s="19"/>
      <c r="E98" s="56"/>
      <c r="F98" s="56"/>
      <c r="G98" s="56"/>
      <c r="H98" s="330"/>
    </row>
    <row r="99" spans="1:8">
      <c r="A99" s="671"/>
      <c r="B99" s="5"/>
      <c r="C99" s="19"/>
      <c r="D99" s="19"/>
      <c r="E99" s="56"/>
      <c r="F99" s="56"/>
      <c r="G99" s="56"/>
      <c r="H99" s="330"/>
    </row>
    <row r="100" spans="1:8">
      <c r="B100" s="1017" t="s">
        <v>57</v>
      </c>
      <c r="C100" s="1017"/>
      <c r="D100" s="1017"/>
      <c r="E100" s="1017"/>
      <c r="F100" s="1017"/>
      <c r="G100" s="1017"/>
      <c r="H100" s="334"/>
    </row>
    <row r="101" spans="1:8">
      <c r="B101" s="1017" t="s">
        <v>32</v>
      </c>
      <c r="C101" s="1017"/>
      <c r="D101" s="1017"/>
      <c r="E101" s="1017"/>
      <c r="F101" s="1017"/>
      <c r="G101" s="1017"/>
      <c r="H101" s="334"/>
    </row>
    <row r="102" spans="1:8">
      <c r="B102" s="1017" t="s">
        <v>38</v>
      </c>
      <c r="C102" s="1017"/>
      <c r="D102" s="1017"/>
      <c r="E102" s="1017"/>
      <c r="F102" s="1017"/>
      <c r="G102" s="1017"/>
      <c r="H102" s="334"/>
    </row>
    <row r="103" spans="1:8">
      <c r="B103" s="1018" t="str">
        <f>B6</f>
        <v>Base Period &amp; True-Up Period 12 - Months Ending December 31, 2017</v>
      </c>
      <c r="C103" s="1018"/>
      <c r="D103" s="1018"/>
      <c r="E103" s="1018"/>
      <c r="F103" s="1018"/>
      <c r="G103" s="1018"/>
      <c r="H103" s="334"/>
    </row>
    <row r="104" spans="1:8">
      <c r="B104" s="1013" t="s">
        <v>1</v>
      </c>
      <c r="C104" s="1013"/>
      <c r="D104" s="1013"/>
      <c r="E104" s="1013"/>
      <c r="F104" s="1013"/>
      <c r="G104" s="1013"/>
      <c r="H104" s="111"/>
    </row>
    <row r="105" spans="1:8">
      <c r="A105" s="331"/>
      <c r="B105" s="52"/>
      <c r="C105" s="52"/>
      <c r="D105" s="52"/>
      <c r="E105" s="19"/>
      <c r="F105" s="19"/>
      <c r="G105" s="56"/>
      <c r="H105" s="325"/>
    </row>
    <row r="106" spans="1:8">
      <c r="A106" s="332" t="s">
        <v>2</v>
      </c>
      <c r="B106" s="19"/>
      <c r="C106" s="19"/>
      <c r="D106" s="19"/>
      <c r="E106" s="18"/>
      <c r="F106" s="18"/>
      <c r="G106" s="19"/>
      <c r="H106" s="332" t="s">
        <v>2</v>
      </c>
    </row>
    <row r="107" spans="1:8">
      <c r="A107" s="332" t="s">
        <v>3</v>
      </c>
      <c r="B107" s="19"/>
      <c r="C107" s="19"/>
      <c r="D107" s="19"/>
      <c r="E107" s="321" t="s">
        <v>33</v>
      </c>
      <c r="F107" s="17"/>
      <c r="G107" s="321" t="s">
        <v>5</v>
      </c>
      <c r="H107" s="332" t="s">
        <v>3</v>
      </c>
    </row>
    <row r="108" spans="1:8">
      <c r="A108" s="332"/>
      <c r="B108" s="19"/>
      <c r="C108" s="19"/>
      <c r="D108" s="19"/>
      <c r="E108" s="18"/>
      <c r="F108" s="18"/>
      <c r="G108" s="520"/>
      <c r="H108" s="332"/>
    </row>
    <row r="109" spans="1:8">
      <c r="A109" s="332">
        <v>1</v>
      </c>
      <c r="B109" s="21" t="s">
        <v>81</v>
      </c>
      <c r="C109" s="21"/>
      <c r="D109" s="21"/>
      <c r="E109" s="56"/>
      <c r="F109" s="56"/>
      <c r="G109" s="19"/>
      <c r="H109" s="332">
        <f>A109</f>
        <v>1</v>
      </c>
    </row>
    <row r="110" spans="1:8">
      <c r="A110" s="332">
        <f>A109+1</f>
        <v>2</v>
      </c>
      <c r="B110" s="22" t="s">
        <v>82</v>
      </c>
      <c r="C110" s="22"/>
      <c r="D110" s="22"/>
      <c r="E110" s="862">
        <v>791935.35630818945</v>
      </c>
      <c r="F110" s="671" t="s">
        <v>460</v>
      </c>
      <c r="G110" s="17" t="s">
        <v>712</v>
      </c>
      <c r="H110" s="332">
        <f>H109+1</f>
        <v>2</v>
      </c>
    </row>
    <row r="111" spans="1:8">
      <c r="A111" s="332">
        <f t="shared" ref="A111:A166" si="4">A110+1</f>
        <v>3</v>
      </c>
      <c r="B111" s="22"/>
      <c r="C111" s="22"/>
      <c r="D111" s="22"/>
      <c r="E111" s="336"/>
      <c r="F111" s="18"/>
      <c r="G111" s="17"/>
      <c r="H111" s="332">
        <f t="shared" ref="H111:H166" si="5">H110+1</f>
        <v>3</v>
      </c>
    </row>
    <row r="112" spans="1:8">
      <c r="A112" s="332">
        <f t="shared" si="4"/>
        <v>4</v>
      </c>
      <c r="B112" s="22" t="s">
        <v>83</v>
      </c>
      <c r="C112" s="22"/>
      <c r="D112" s="22"/>
      <c r="E112" s="863">
        <v>361309.36050350004</v>
      </c>
      <c r="F112" s="671" t="s">
        <v>460</v>
      </c>
      <c r="G112" s="17" t="s">
        <v>713</v>
      </c>
      <c r="H112" s="332">
        <f t="shared" si="5"/>
        <v>4</v>
      </c>
    </row>
    <row r="113" spans="1:8" ht="18">
      <c r="A113" s="332">
        <f t="shared" si="4"/>
        <v>5</v>
      </c>
      <c r="B113" s="19"/>
      <c r="C113" s="19"/>
      <c r="D113" s="19"/>
      <c r="E113" s="384"/>
      <c r="F113" s="37"/>
      <c r="G113" s="19"/>
      <c r="H113" s="332">
        <f t="shared" si="5"/>
        <v>5</v>
      </c>
    </row>
    <row r="114" spans="1:8">
      <c r="A114" s="332">
        <f t="shared" si="4"/>
        <v>6</v>
      </c>
      <c r="B114" s="22" t="s">
        <v>84</v>
      </c>
      <c r="C114" s="19"/>
      <c r="D114" s="19"/>
      <c r="E114" s="864">
        <f>E110+E112</f>
        <v>1153244.7168116895</v>
      </c>
      <c r="F114" s="671" t="s">
        <v>460</v>
      </c>
      <c r="G114" s="17" t="s">
        <v>500</v>
      </c>
      <c r="H114" s="332">
        <f t="shared" si="5"/>
        <v>6</v>
      </c>
    </row>
    <row r="115" spans="1:8">
      <c r="A115" s="332">
        <f t="shared" si="4"/>
        <v>7</v>
      </c>
      <c r="B115" s="19"/>
      <c r="C115" s="19"/>
      <c r="D115" s="19"/>
      <c r="E115" s="386"/>
      <c r="F115" s="38"/>
      <c r="G115" s="19"/>
      <c r="H115" s="332">
        <f t="shared" si="5"/>
        <v>7</v>
      </c>
    </row>
    <row r="116" spans="1:8">
      <c r="A116" s="332">
        <f t="shared" si="4"/>
        <v>8</v>
      </c>
      <c r="B116" s="22" t="s">
        <v>85</v>
      </c>
      <c r="C116" s="22"/>
      <c r="D116" s="22"/>
      <c r="E116" s="387">
        <f>E145</f>
        <v>0.16474909674745464</v>
      </c>
      <c r="F116" s="671"/>
      <c r="G116" s="17" t="s">
        <v>501</v>
      </c>
      <c r="H116" s="332">
        <f t="shared" si="5"/>
        <v>8</v>
      </c>
    </row>
    <row r="117" spans="1:8">
      <c r="A117" s="332">
        <f t="shared" si="4"/>
        <v>9</v>
      </c>
      <c r="B117" s="19"/>
      <c r="C117" s="19"/>
      <c r="D117" s="19"/>
      <c r="E117" s="388"/>
      <c r="F117" s="39"/>
      <c r="G117" s="19"/>
      <c r="H117" s="332">
        <f t="shared" si="5"/>
        <v>9</v>
      </c>
    </row>
    <row r="118" spans="1:8">
      <c r="A118" s="332">
        <f t="shared" si="4"/>
        <v>10</v>
      </c>
      <c r="B118" s="22" t="s">
        <v>86</v>
      </c>
      <c r="C118" s="19"/>
      <c r="D118" s="19"/>
      <c r="E118" s="723">
        <f>E114*E116</f>
        <v>189996.02542349996</v>
      </c>
      <c r="F118" s="671" t="s">
        <v>460</v>
      </c>
      <c r="G118" s="17" t="s">
        <v>502</v>
      </c>
      <c r="H118" s="332">
        <f t="shared" si="5"/>
        <v>10</v>
      </c>
    </row>
    <row r="119" spans="1:8">
      <c r="A119" s="332">
        <f t="shared" si="4"/>
        <v>11</v>
      </c>
      <c r="B119" s="19"/>
      <c r="C119" s="19"/>
      <c r="D119" s="19"/>
      <c r="E119" s="386"/>
      <c r="F119" s="38"/>
      <c r="G119" s="19"/>
      <c r="H119" s="332">
        <f t="shared" si="5"/>
        <v>11</v>
      </c>
    </row>
    <row r="120" spans="1:8">
      <c r="A120" s="332">
        <f t="shared" si="4"/>
        <v>12</v>
      </c>
      <c r="B120" s="40" t="s">
        <v>87</v>
      </c>
      <c r="C120" s="40"/>
      <c r="D120" s="40"/>
      <c r="E120" s="390">
        <v>0.10301302624215687</v>
      </c>
      <c r="F120" s="18"/>
      <c r="G120" s="17" t="s">
        <v>503</v>
      </c>
      <c r="H120" s="332">
        <f t="shared" si="5"/>
        <v>12</v>
      </c>
    </row>
    <row r="121" spans="1:8">
      <c r="A121" s="332">
        <f t="shared" si="4"/>
        <v>13</v>
      </c>
      <c r="B121" s="19"/>
      <c r="C121" s="19"/>
      <c r="D121" s="19"/>
      <c r="E121" s="388"/>
      <c r="F121" s="39"/>
      <c r="G121" s="17"/>
      <c r="H121" s="332">
        <f t="shared" si="5"/>
        <v>13</v>
      </c>
    </row>
    <row r="122" spans="1:8">
      <c r="A122" s="332">
        <f t="shared" si="4"/>
        <v>14</v>
      </c>
      <c r="B122" s="22" t="s">
        <v>88</v>
      </c>
      <c r="C122" s="19"/>
      <c r="D122" s="19"/>
      <c r="E122" s="875">
        <f>E118*E120</f>
        <v>19572.065552856504</v>
      </c>
      <c r="F122" s="671" t="s">
        <v>460</v>
      </c>
      <c r="G122" s="17" t="s">
        <v>504</v>
      </c>
      <c r="H122" s="332">
        <f t="shared" si="5"/>
        <v>14</v>
      </c>
    </row>
    <row r="123" spans="1:8">
      <c r="A123" s="332">
        <f t="shared" si="4"/>
        <v>15</v>
      </c>
      <c r="B123" s="19"/>
      <c r="C123" s="19"/>
      <c r="D123" s="19"/>
      <c r="E123" s="331"/>
      <c r="F123" s="56"/>
      <c r="G123" s="19"/>
      <c r="H123" s="332">
        <f t="shared" si="5"/>
        <v>15</v>
      </c>
    </row>
    <row r="124" spans="1:8">
      <c r="A124" s="332">
        <f t="shared" si="4"/>
        <v>16</v>
      </c>
      <c r="B124" s="22" t="s">
        <v>58</v>
      </c>
      <c r="C124" s="22"/>
      <c r="D124" s="22"/>
      <c r="E124" s="865">
        <v>5249985.7493453845</v>
      </c>
      <c r="F124" s="671" t="s">
        <v>460</v>
      </c>
      <c r="G124" s="17" t="s">
        <v>705</v>
      </c>
      <c r="H124" s="332">
        <f t="shared" si="5"/>
        <v>16</v>
      </c>
    </row>
    <row r="125" spans="1:8">
      <c r="A125" s="332">
        <f t="shared" si="4"/>
        <v>17</v>
      </c>
      <c r="B125" s="19"/>
      <c r="C125" s="19"/>
      <c r="D125" s="19"/>
      <c r="E125" s="521"/>
      <c r="F125" s="19"/>
      <c r="G125" s="19"/>
      <c r="H125" s="332">
        <f t="shared" si="5"/>
        <v>17</v>
      </c>
    </row>
    <row r="126" spans="1:8" ht="16" thickBot="1">
      <c r="A126" s="332">
        <f t="shared" si="4"/>
        <v>18</v>
      </c>
      <c r="B126" s="19" t="s">
        <v>89</v>
      </c>
      <c r="C126" s="19"/>
      <c r="D126" s="19"/>
      <c r="E126" s="522">
        <f>E122/E124</f>
        <v>3.7280226056417248E-3</v>
      </c>
      <c r="F126" s="79"/>
      <c r="G126" s="17" t="s">
        <v>505</v>
      </c>
      <c r="H126" s="332">
        <f t="shared" si="5"/>
        <v>18</v>
      </c>
    </row>
    <row r="127" spans="1:8" ht="16" thickTop="1">
      <c r="A127" s="332">
        <f t="shared" si="4"/>
        <v>19</v>
      </c>
      <c r="B127" s="19"/>
      <c r="C127" s="19"/>
      <c r="D127" s="19"/>
      <c r="E127" s="331"/>
      <c r="F127" s="56"/>
      <c r="G127" s="19"/>
      <c r="H127" s="332">
        <f t="shared" si="5"/>
        <v>19</v>
      </c>
    </row>
    <row r="128" spans="1:8">
      <c r="A128" s="332">
        <f t="shared" si="4"/>
        <v>20</v>
      </c>
      <c r="B128" s="41" t="s">
        <v>90</v>
      </c>
      <c r="C128" s="41"/>
      <c r="D128" s="41"/>
      <c r="E128" s="330"/>
      <c r="F128" s="18"/>
      <c r="G128" s="18"/>
      <c r="H128" s="332">
        <f t="shared" si="5"/>
        <v>20</v>
      </c>
    </row>
    <row r="129" spans="1:8">
      <c r="A129" s="332">
        <f t="shared" si="4"/>
        <v>21</v>
      </c>
      <c r="B129" s="22" t="s">
        <v>91</v>
      </c>
      <c r="C129" s="22"/>
      <c r="D129" s="22"/>
      <c r="E129" s="393">
        <v>0</v>
      </c>
      <c r="F129" s="18"/>
      <c r="G129" s="17" t="s">
        <v>92</v>
      </c>
      <c r="H129" s="332">
        <f t="shared" si="5"/>
        <v>21</v>
      </c>
    </row>
    <row r="130" spans="1:8">
      <c r="A130" s="332">
        <f t="shared" si="4"/>
        <v>22</v>
      </c>
      <c r="B130" s="19"/>
      <c r="C130" s="19"/>
      <c r="D130" s="19"/>
      <c r="E130" s="330"/>
      <c r="F130" s="18"/>
      <c r="G130" s="17"/>
      <c r="H130" s="332">
        <f t="shared" si="5"/>
        <v>22</v>
      </c>
    </row>
    <row r="131" spans="1:8">
      <c r="A131" s="332">
        <f t="shared" si="4"/>
        <v>23</v>
      </c>
      <c r="B131" s="22" t="s">
        <v>93</v>
      </c>
      <c r="C131" s="22"/>
      <c r="D131" s="22"/>
      <c r="E131" s="393">
        <v>0</v>
      </c>
      <c r="F131" s="18"/>
      <c r="G131" s="17" t="s">
        <v>94</v>
      </c>
      <c r="H131" s="332">
        <f t="shared" si="5"/>
        <v>23</v>
      </c>
    </row>
    <row r="132" spans="1:8">
      <c r="A132" s="332">
        <f t="shared" si="4"/>
        <v>24</v>
      </c>
      <c r="B132" s="19"/>
      <c r="C132" s="19"/>
      <c r="D132" s="19"/>
      <c r="E132" s="330"/>
      <c r="F132" s="18"/>
      <c r="G132" s="17"/>
      <c r="H132" s="332">
        <f t="shared" si="5"/>
        <v>24</v>
      </c>
    </row>
    <row r="133" spans="1:8">
      <c r="A133" s="332">
        <f t="shared" si="4"/>
        <v>25</v>
      </c>
      <c r="B133" s="22" t="s">
        <v>95</v>
      </c>
      <c r="C133" s="22"/>
      <c r="D133" s="22"/>
      <c r="E133" s="393">
        <v>0</v>
      </c>
      <c r="F133" s="18"/>
      <c r="G133" s="17" t="s">
        <v>92</v>
      </c>
      <c r="H133" s="332">
        <f t="shared" si="5"/>
        <v>25</v>
      </c>
    </row>
    <row r="134" spans="1:8">
      <c r="A134" s="332">
        <f t="shared" si="4"/>
        <v>26</v>
      </c>
      <c r="B134" s="19"/>
      <c r="C134" s="19"/>
      <c r="D134" s="19"/>
      <c r="E134" s="330"/>
      <c r="F134" s="18"/>
      <c r="G134" s="19"/>
      <c r="H134" s="332">
        <f t="shared" si="5"/>
        <v>26</v>
      </c>
    </row>
    <row r="135" spans="1:8">
      <c r="A135" s="332">
        <f t="shared" si="4"/>
        <v>27</v>
      </c>
      <c r="B135" s="22" t="s">
        <v>96</v>
      </c>
      <c r="C135" s="22"/>
      <c r="D135" s="22"/>
      <c r="E135" s="396">
        <f>E154</f>
        <v>6.8398214564444518E-2</v>
      </c>
      <c r="F135" s="671" t="s">
        <v>460</v>
      </c>
      <c r="G135" s="17" t="s">
        <v>506</v>
      </c>
      <c r="H135" s="332">
        <f t="shared" si="5"/>
        <v>27</v>
      </c>
    </row>
    <row r="136" spans="1:8">
      <c r="A136" s="332">
        <f t="shared" si="4"/>
        <v>28</v>
      </c>
      <c r="B136" s="22"/>
      <c r="C136" s="22"/>
      <c r="D136" s="22"/>
      <c r="E136" s="330"/>
      <c r="F136" s="18"/>
      <c r="G136" s="19"/>
      <c r="H136" s="332">
        <f t="shared" si="5"/>
        <v>28</v>
      </c>
    </row>
    <row r="137" spans="1:8" ht="18.5">
      <c r="A137" s="332">
        <f t="shared" si="4"/>
        <v>29</v>
      </c>
      <c r="B137" s="22" t="s">
        <v>97</v>
      </c>
      <c r="C137" s="22"/>
      <c r="D137" s="22"/>
      <c r="E137" s="356">
        <f>'Pg12 As Filed Stmt AV FERC Adj'!G109</f>
        <v>2.2000934949959809E-2</v>
      </c>
      <c r="F137" s="18"/>
      <c r="G137" s="17" t="s">
        <v>714</v>
      </c>
      <c r="H137" s="332">
        <f t="shared" si="5"/>
        <v>29</v>
      </c>
    </row>
    <row r="138" spans="1:8">
      <c r="A138" s="332">
        <f t="shared" si="4"/>
        <v>30</v>
      </c>
      <c r="B138" s="22"/>
      <c r="C138" s="22"/>
      <c r="D138" s="22"/>
      <c r="E138" s="395"/>
      <c r="F138" s="42"/>
      <c r="G138" s="19"/>
      <c r="H138" s="332">
        <f t="shared" si="5"/>
        <v>30</v>
      </c>
    </row>
    <row r="139" spans="1:8">
      <c r="A139" s="332">
        <f t="shared" si="4"/>
        <v>31</v>
      </c>
      <c r="B139" s="22" t="s">
        <v>98</v>
      </c>
      <c r="C139" s="22"/>
      <c r="D139" s="22"/>
      <c r="E139" s="356">
        <f>'Pg12 As Filed Stmt AV FERC Adj'!G111</f>
        <v>7.4349947233050315E-2</v>
      </c>
      <c r="F139" s="18"/>
      <c r="G139" s="17" t="s">
        <v>715</v>
      </c>
      <c r="H139" s="332">
        <f t="shared" si="5"/>
        <v>31</v>
      </c>
    </row>
    <row r="140" spans="1:8">
      <c r="A140" s="332">
        <f t="shared" si="4"/>
        <v>32</v>
      </c>
      <c r="B140" s="22"/>
      <c r="C140" s="22"/>
      <c r="D140" s="22"/>
      <c r="E140" s="395"/>
      <c r="F140" s="42"/>
      <c r="G140" s="19"/>
      <c r="H140" s="332">
        <f t="shared" si="5"/>
        <v>32</v>
      </c>
    </row>
    <row r="141" spans="1:8">
      <c r="A141" s="332">
        <f t="shared" si="4"/>
        <v>33</v>
      </c>
      <c r="B141" s="22" t="s">
        <v>99</v>
      </c>
      <c r="C141" s="22"/>
      <c r="D141" s="22"/>
      <c r="E141" s="393">
        <v>0</v>
      </c>
      <c r="F141" s="18"/>
      <c r="G141" s="17" t="s">
        <v>100</v>
      </c>
      <c r="H141" s="332">
        <f t="shared" si="5"/>
        <v>33</v>
      </c>
    </row>
    <row r="142" spans="1:8">
      <c r="A142" s="332">
        <f t="shared" si="4"/>
        <v>34</v>
      </c>
      <c r="B142" s="43"/>
      <c r="C142" s="43"/>
      <c r="D142" s="43"/>
      <c r="E142" s="330"/>
      <c r="F142" s="18"/>
      <c r="G142" s="19"/>
      <c r="H142" s="332">
        <f t="shared" si="5"/>
        <v>34</v>
      </c>
    </row>
    <row r="143" spans="1:8">
      <c r="A143" s="332">
        <f t="shared" si="4"/>
        <v>35</v>
      </c>
      <c r="B143" s="22" t="s">
        <v>101</v>
      </c>
      <c r="C143" s="22"/>
      <c r="D143" s="22"/>
      <c r="E143" s="363">
        <f>E166</f>
        <v>0</v>
      </c>
      <c r="F143" s="311"/>
      <c r="G143" s="17" t="s">
        <v>507</v>
      </c>
      <c r="H143" s="332">
        <f t="shared" si="5"/>
        <v>35</v>
      </c>
    </row>
    <row r="144" spans="1:8">
      <c r="A144" s="332">
        <f t="shared" si="4"/>
        <v>36</v>
      </c>
      <c r="B144" s="19"/>
      <c r="C144" s="19"/>
      <c r="D144" s="19"/>
      <c r="E144" s="523"/>
      <c r="F144" s="18"/>
      <c r="G144" s="19"/>
      <c r="H144" s="332">
        <f t="shared" si="5"/>
        <v>36</v>
      </c>
    </row>
    <row r="145" spans="1:8" ht="16" thickBot="1">
      <c r="A145" s="332">
        <f t="shared" si="4"/>
        <v>37</v>
      </c>
      <c r="B145" s="19" t="s">
        <v>102</v>
      </c>
      <c r="C145" s="19"/>
      <c r="D145" s="19"/>
      <c r="E145" s="524">
        <f>SUM(E129:E143)</f>
        <v>0.16474909674745464</v>
      </c>
      <c r="F145" s="671"/>
      <c r="G145" s="17" t="s">
        <v>508</v>
      </c>
      <c r="H145" s="332">
        <f t="shared" si="5"/>
        <v>37</v>
      </c>
    </row>
    <row r="146" spans="1:8" ht="16" thickTop="1">
      <c r="A146" s="332">
        <f t="shared" si="4"/>
        <v>38</v>
      </c>
      <c r="B146" s="19"/>
      <c r="C146" s="19"/>
      <c r="D146" s="19"/>
      <c r="E146" s="396"/>
      <c r="F146" s="44"/>
      <c r="G146" s="17"/>
      <c r="H146" s="332">
        <f t="shared" si="5"/>
        <v>38</v>
      </c>
    </row>
    <row r="147" spans="1:8">
      <c r="A147" s="332">
        <f t="shared" si="4"/>
        <v>39</v>
      </c>
      <c r="B147" s="21" t="s">
        <v>103</v>
      </c>
      <c r="C147" s="21"/>
      <c r="D147" s="21"/>
      <c r="E147" s="334"/>
      <c r="F147" s="19"/>
      <c r="G147" s="18"/>
      <c r="H147" s="332">
        <f t="shared" si="5"/>
        <v>39</v>
      </c>
    </row>
    <row r="148" spans="1:8">
      <c r="A148" s="332">
        <f t="shared" si="4"/>
        <v>40</v>
      </c>
      <c r="B148" s="22" t="s">
        <v>104</v>
      </c>
      <c r="C148" s="22"/>
      <c r="D148" s="22"/>
      <c r="E148" s="866">
        <v>63083.887755798001</v>
      </c>
      <c r="F148" s="671" t="s">
        <v>460</v>
      </c>
      <c r="G148" s="17" t="s">
        <v>716</v>
      </c>
      <c r="H148" s="332">
        <f t="shared" si="5"/>
        <v>40</v>
      </c>
    </row>
    <row r="149" spans="1:8">
      <c r="A149" s="332">
        <f t="shared" si="4"/>
        <v>41</v>
      </c>
      <c r="B149" s="22"/>
      <c r="C149" s="22"/>
      <c r="D149" s="22"/>
      <c r="E149" s="867"/>
      <c r="F149" s="45"/>
      <c r="G149" s="17"/>
      <c r="H149" s="332">
        <f t="shared" si="5"/>
        <v>41</v>
      </c>
    </row>
    <row r="150" spans="1:8">
      <c r="A150" s="332">
        <f t="shared" si="4"/>
        <v>42</v>
      </c>
      <c r="B150" s="22" t="s">
        <v>105</v>
      </c>
      <c r="C150" s="22"/>
      <c r="D150" s="22"/>
      <c r="E150" s="866">
        <v>15795.991830000001</v>
      </c>
      <c r="F150" s="671" t="s">
        <v>460</v>
      </c>
      <c r="G150" s="17" t="s">
        <v>717</v>
      </c>
      <c r="H150" s="332">
        <f t="shared" si="5"/>
        <v>42</v>
      </c>
    </row>
    <row r="151" spans="1:8">
      <c r="A151" s="332">
        <f t="shared" si="4"/>
        <v>43</v>
      </c>
      <c r="B151" s="22"/>
      <c r="C151" s="22"/>
      <c r="D151" s="22"/>
      <c r="E151" s="334"/>
      <c r="F151" s="19"/>
      <c r="G151" s="17"/>
      <c r="H151" s="332">
        <f t="shared" si="5"/>
        <v>43</v>
      </c>
    </row>
    <row r="152" spans="1:8">
      <c r="A152" s="332">
        <f t="shared" si="4"/>
        <v>44</v>
      </c>
      <c r="B152" s="22" t="s">
        <v>106</v>
      </c>
      <c r="C152" s="22"/>
      <c r="D152" s="22"/>
      <c r="E152" s="129">
        <f>E114</f>
        <v>1153244.7168116895</v>
      </c>
      <c r="F152" s="671" t="s">
        <v>460</v>
      </c>
      <c r="G152" s="17" t="s">
        <v>509</v>
      </c>
      <c r="H152" s="332">
        <f t="shared" si="5"/>
        <v>44</v>
      </c>
    </row>
    <row r="153" spans="1:8">
      <c r="A153" s="332">
        <f t="shared" si="4"/>
        <v>45</v>
      </c>
      <c r="B153" s="22"/>
      <c r="C153" s="22"/>
      <c r="D153" s="22"/>
      <c r="E153" s="525"/>
      <c r="F153" s="46"/>
      <c r="G153" s="20"/>
      <c r="H153" s="332">
        <f t="shared" si="5"/>
        <v>45</v>
      </c>
    </row>
    <row r="154" spans="1:8" ht="16" thickBot="1">
      <c r="A154" s="332">
        <f t="shared" si="4"/>
        <v>46</v>
      </c>
      <c r="B154" s="19" t="s">
        <v>107</v>
      </c>
      <c r="C154" s="22"/>
      <c r="D154" s="22"/>
      <c r="E154" s="876">
        <f>(E148+E150)/E152</f>
        <v>6.8398214564444518E-2</v>
      </c>
      <c r="F154" s="671" t="s">
        <v>460</v>
      </c>
      <c r="G154" s="17" t="s">
        <v>510</v>
      </c>
      <c r="H154" s="332">
        <f t="shared" si="5"/>
        <v>46</v>
      </c>
    </row>
    <row r="155" spans="1:8" ht="16" thickTop="1">
      <c r="A155" s="332">
        <f t="shared" si="4"/>
        <v>47</v>
      </c>
      <c r="B155" s="19"/>
      <c r="C155" s="19"/>
      <c r="D155" s="19"/>
      <c r="E155" s="400"/>
      <c r="F155" s="46"/>
      <c r="G155" s="20"/>
      <c r="H155" s="332">
        <f t="shared" si="5"/>
        <v>47</v>
      </c>
    </row>
    <row r="156" spans="1:8">
      <c r="A156" s="332">
        <f t="shared" si="4"/>
        <v>48</v>
      </c>
      <c r="B156" s="21" t="s">
        <v>108</v>
      </c>
      <c r="C156" s="21"/>
      <c r="D156" s="21"/>
      <c r="E156" s="331"/>
      <c r="F156" s="56"/>
      <c r="G156" s="19"/>
      <c r="H156" s="332">
        <f t="shared" si="5"/>
        <v>48</v>
      </c>
    </row>
    <row r="157" spans="1:8">
      <c r="A157" s="332">
        <f t="shared" si="4"/>
        <v>49</v>
      </c>
      <c r="B157" s="19"/>
      <c r="C157" s="19"/>
      <c r="D157" s="19"/>
      <c r="E157" s="331"/>
      <c r="F157" s="56"/>
      <c r="G157" s="19"/>
      <c r="H157" s="332">
        <f t="shared" si="5"/>
        <v>49</v>
      </c>
    </row>
    <row r="158" spans="1:8">
      <c r="A158" s="332">
        <f t="shared" si="4"/>
        <v>50</v>
      </c>
      <c r="B158" s="22" t="s">
        <v>109</v>
      </c>
      <c r="C158" s="22"/>
      <c r="D158" s="22"/>
      <c r="E158" s="401">
        <v>0</v>
      </c>
      <c r="G158" s="17" t="s">
        <v>511</v>
      </c>
      <c r="H158" s="332">
        <f t="shared" si="5"/>
        <v>50</v>
      </c>
    </row>
    <row r="159" spans="1:8">
      <c r="A159" s="332">
        <f t="shared" si="4"/>
        <v>51</v>
      </c>
      <c r="B159" s="22"/>
      <c r="C159" s="22"/>
      <c r="D159" s="22"/>
      <c r="E159" s="402"/>
      <c r="F159" s="47"/>
      <c r="G159" s="19"/>
      <c r="H159" s="332">
        <f t="shared" si="5"/>
        <v>51</v>
      </c>
    </row>
    <row r="160" spans="1:8">
      <c r="A160" s="332">
        <f t="shared" si="4"/>
        <v>52</v>
      </c>
      <c r="B160" s="22" t="s">
        <v>36</v>
      </c>
      <c r="C160" s="22"/>
      <c r="D160" s="22"/>
      <c r="E160" s="911">
        <f>'Pg12 As Filed Stmt AV FERC Adj'!G113</f>
        <v>9.635088218301012E-2</v>
      </c>
      <c r="F160" s="671" t="s">
        <v>460</v>
      </c>
      <c r="G160" s="17" t="s">
        <v>718</v>
      </c>
      <c r="H160" s="332">
        <f t="shared" si="5"/>
        <v>52</v>
      </c>
    </row>
    <row r="161" spans="1:8">
      <c r="A161" s="332">
        <f t="shared" si="4"/>
        <v>53</v>
      </c>
      <c r="B161" s="19"/>
      <c r="C161" s="19"/>
      <c r="D161" s="19"/>
      <c r="E161" s="404"/>
      <c r="F161" s="48"/>
      <c r="G161" s="19"/>
      <c r="H161" s="332">
        <f t="shared" si="5"/>
        <v>53</v>
      </c>
    </row>
    <row r="162" spans="1:8">
      <c r="A162" s="332">
        <f t="shared" si="4"/>
        <v>54</v>
      </c>
      <c r="B162" s="22" t="s">
        <v>110</v>
      </c>
      <c r="C162" s="22"/>
      <c r="D162" s="22"/>
      <c r="E162" s="405">
        <f>E158*E160</f>
        <v>0</v>
      </c>
      <c r="F162" s="55"/>
      <c r="G162" s="17" t="s">
        <v>512</v>
      </c>
      <c r="H162" s="332">
        <f t="shared" si="5"/>
        <v>54</v>
      </c>
    </row>
    <row r="163" spans="1:8">
      <c r="A163" s="332">
        <f t="shared" si="4"/>
        <v>55</v>
      </c>
      <c r="B163" s="19"/>
      <c r="C163" s="19"/>
      <c r="D163" s="19"/>
      <c r="E163" s="406"/>
      <c r="F163" s="49"/>
      <c r="G163" s="19"/>
      <c r="H163" s="332">
        <f t="shared" si="5"/>
        <v>55</v>
      </c>
    </row>
    <row r="164" spans="1:8">
      <c r="A164" s="332">
        <f t="shared" si="4"/>
        <v>56</v>
      </c>
      <c r="B164" s="22" t="s">
        <v>111</v>
      </c>
      <c r="C164" s="22"/>
      <c r="D164" s="22"/>
      <c r="E164" s="868">
        <f>E114</f>
        <v>1153244.7168116895</v>
      </c>
      <c r="F164" s="671" t="s">
        <v>460</v>
      </c>
      <c r="G164" s="17" t="s">
        <v>509</v>
      </c>
      <c r="H164" s="332">
        <f t="shared" si="5"/>
        <v>56</v>
      </c>
    </row>
    <row r="165" spans="1:8">
      <c r="A165" s="332">
        <f t="shared" si="4"/>
        <v>57</v>
      </c>
      <c r="B165" s="19"/>
      <c r="C165" s="19"/>
      <c r="D165" s="19"/>
      <c r="E165" s="527"/>
      <c r="F165" s="320"/>
      <c r="G165" s="19"/>
      <c r="H165" s="332">
        <f t="shared" si="5"/>
        <v>57</v>
      </c>
    </row>
    <row r="166" spans="1:8" ht="16" thickBot="1">
      <c r="A166" s="332">
        <f t="shared" si="4"/>
        <v>58</v>
      </c>
      <c r="B166" s="19" t="s">
        <v>112</v>
      </c>
      <c r="C166" s="22"/>
      <c r="D166" s="22"/>
      <c r="E166" s="522">
        <f>E162/E164</f>
        <v>0</v>
      </c>
      <c r="F166" s="79"/>
      <c r="G166" s="17" t="s">
        <v>513</v>
      </c>
      <c r="H166" s="332">
        <f t="shared" si="5"/>
        <v>58</v>
      </c>
    </row>
    <row r="167" spans="1:8" ht="16" thickTop="1">
      <c r="A167" s="332"/>
      <c r="B167" s="19"/>
      <c r="C167" s="22"/>
      <c r="D167" s="22"/>
      <c r="E167" s="350"/>
      <c r="F167" s="79"/>
      <c r="G167" s="17"/>
      <c r="H167" s="332"/>
    </row>
    <row r="168" spans="1:8">
      <c r="A168" s="332"/>
      <c r="B168" s="19"/>
      <c r="C168" s="22"/>
      <c r="D168" s="22"/>
      <c r="E168" s="350"/>
      <c r="F168" s="79"/>
      <c r="G168" s="17"/>
      <c r="H168" s="332"/>
    </row>
    <row r="169" spans="1:8">
      <c r="A169" s="671" t="s">
        <v>460</v>
      </c>
      <c r="B169" s="5" t="str">
        <f>B97</f>
        <v>Items in bold have changed due to various FERC Audit adj. compared to Appendix X Cycle 7 filing per ER18-1690.</v>
      </c>
      <c r="C169" s="19"/>
      <c r="D169" s="19"/>
      <c r="E169" s="56"/>
      <c r="F169" s="56"/>
      <c r="G169" s="50"/>
      <c r="H169" s="325"/>
    </row>
    <row r="170" spans="1:8" ht="18.5">
      <c r="A170" s="330"/>
      <c r="B170" s="51"/>
      <c r="C170" s="51"/>
      <c r="D170" s="51"/>
      <c r="E170" s="19"/>
      <c r="F170" s="19"/>
      <c r="G170" s="19"/>
      <c r="H170" s="330"/>
    </row>
    <row r="171" spans="1:8">
      <c r="A171" s="330"/>
      <c r="B171" s="56"/>
      <c r="C171" s="56"/>
      <c r="D171" s="56"/>
      <c r="E171" s="56"/>
      <c r="F171" s="56"/>
      <c r="G171" s="19"/>
      <c r="H171" s="325"/>
    </row>
    <row r="172" spans="1:8">
      <c r="A172" s="330"/>
      <c r="B172" s="56"/>
      <c r="C172" s="56"/>
      <c r="D172" s="56"/>
      <c r="E172" s="56"/>
      <c r="F172" s="56"/>
      <c r="G172" s="19"/>
      <c r="H172" s="325"/>
    </row>
    <row r="173" spans="1:8">
      <c r="A173" s="330"/>
      <c r="B173" s="19"/>
      <c r="C173" s="19"/>
      <c r="D173" s="19"/>
      <c r="E173" s="56"/>
      <c r="F173" s="56"/>
      <c r="G173" s="19"/>
      <c r="H173" s="325"/>
    </row>
    <row r="174" spans="1:8">
      <c r="A174" s="330"/>
      <c r="B174" s="19"/>
      <c r="C174" s="19"/>
      <c r="D174" s="19"/>
      <c r="E174" s="56"/>
      <c r="F174" s="56"/>
      <c r="G174" s="19"/>
      <c r="H174" s="325"/>
    </row>
    <row r="175" spans="1:8">
      <c r="A175" s="330"/>
      <c r="B175" s="19"/>
      <c r="C175" s="19"/>
      <c r="D175" s="19"/>
      <c r="E175" s="56"/>
      <c r="F175" s="56"/>
      <c r="G175" s="19"/>
      <c r="H175" s="325"/>
    </row>
    <row r="176" spans="1:8">
      <c r="A176" s="334"/>
    </row>
    <row r="177" spans="1:1">
      <c r="A177" s="334"/>
    </row>
    <row r="178" spans="1:1">
      <c r="A178" s="334"/>
    </row>
    <row r="179" spans="1:1">
      <c r="A179" s="334"/>
    </row>
    <row r="180" spans="1:1">
      <c r="A180" s="334"/>
    </row>
    <row r="181" spans="1:1">
      <c r="A181" s="334"/>
    </row>
    <row r="182" spans="1:1">
      <c r="A182" s="334"/>
    </row>
    <row r="183" spans="1:1">
      <c r="A183" s="334"/>
    </row>
    <row r="184" spans="1:1">
      <c r="A184" s="334"/>
    </row>
    <row r="185" spans="1:1">
      <c r="A185" s="334"/>
    </row>
    <row r="186" spans="1:1">
      <c r="A186" s="334"/>
    </row>
    <row r="187" spans="1:1">
      <c r="A187" s="334"/>
    </row>
    <row r="188" spans="1:1">
      <c r="A188" s="334"/>
    </row>
    <row r="189" spans="1:1">
      <c r="A189" s="334"/>
    </row>
    <row r="190" spans="1:1">
      <c r="A190" s="334"/>
    </row>
    <row r="191" spans="1:1">
      <c r="A191" s="334"/>
    </row>
    <row r="192" spans="1:1">
      <c r="A192" s="334"/>
    </row>
    <row r="193" spans="1:1">
      <c r="A193" s="334"/>
    </row>
    <row r="194" spans="1:1">
      <c r="A194" s="334"/>
    </row>
    <row r="195" spans="1:1">
      <c r="A195" s="334"/>
    </row>
    <row r="196" spans="1:1">
      <c r="A196" s="334"/>
    </row>
    <row r="197" spans="1:1">
      <c r="A197" s="334"/>
    </row>
    <row r="198" spans="1:1">
      <c r="A198" s="334"/>
    </row>
    <row r="199" spans="1:1">
      <c r="A199" s="334"/>
    </row>
    <row r="200" spans="1:1">
      <c r="A200" s="334"/>
    </row>
    <row r="201" spans="1:1">
      <c r="A201" s="334"/>
    </row>
    <row r="202" spans="1:1">
      <c r="A202" s="334"/>
    </row>
    <row r="203" spans="1:1">
      <c r="A203" s="334"/>
    </row>
    <row r="204" spans="1:1">
      <c r="A204" s="334"/>
    </row>
    <row r="205" spans="1:1">
      <c r="A205" s="334"/>
    </row>
    <row r="206" spans="1:1">
      <c r="A206" s="334"/>
    </row>
    <row r="207" spans="1:1">
      <c r="A207" s="334"/>
    </row>
    <row r="208" spans="1:1">
      <c r="A208" s="334"/>
    </row>
    <row r="209" spans="1:1">
      <c r="A209" s="334"/>
    </row>
    <row r="210" spans="1:1">
      <c r="A210" s="334"/>
    </row>
    <row r="211" spans="1:1">
      <c r="A211" s="334"/>
    </row>
    <row r="212" spans="1:1">
      <c r="A212" s="334"/>
    </row>
    <row r="213" spans="1:1">
      <c r="A213" s="334"/>
    </row>
    <row r="214" spans="1:1">
      <c r="A214" s="334"/>
    </row>
    <row r="215" spans="1:1">
      <c r="A215" s="334"/>
    </row>
    <row r="216" spans="1:1">
      <c r="A216" s="334"/>
    </row>
    <row r="217" spans="1:1">
      <c r="A217" s="334"/>
    </row>
    <row r="218" spans="1:1">
      <c r="A218" s="334"/>
    </row>
    <row r="219" spans="1:1">
      <c r="A219" s="334"/>
    </row>
    <row r="220" spans="1:1">
      <c r="A220" s="334"/>
    </row>
    <row r="221" spans="1:1">
      <c r="A221" s="334"/>
    </row>
    <row r="222" spans="1:1">
      <c r="A222" s="334"/>
    </row>
    <row r="223" spans="1:1">
      <c r="A223" s="334"/>
    </row>
    <row r="224" spans="1:1">
      <c r="A224" s="334"/>
    </row>
    <row r="225" spans="1:6">
      <c r="A225" s="334"/>
    </row>
    <row r="226" spans="1:6">
      <c r="A226" s="334"/>
    </row>
    <row r="227" spans="1:6">
      <c r="A227" s="334"/>
    </row>
    <row r="228" spans="1:6">
      <c r="A228" s="334"/>
    </row>
    <row r="229" spans="1:6">
      <c r="A229" s="334"/>
    </row>
    <row r="230" spans="1:6">
      <c r="A230" s="334"/>
    </row>
    <row r="231" spans="1:6">
      <c r="A231" s="334"/>
    </row>
    <row r="232" spans="1:6">
      <c r="A232" s="334"/>
    </row>
    <row r="233" spans="1:6">
      <c r="A233" s="334"/>
    </row>
    <row r="234" spans="1:6">
      <c r="A234" s="334"/>
    </row>
    <row r="235" spans="1:6">
      <c r="A235" s="334"/>
    </row>
    <row r="236" spans="1:6">
      <c r="A236" s="334"/>
    </row>
    <row r="237" spans="1:6">
      <c r="A237" s="334"/>
    </row>
    <row r="238" spans="1:6">
      <c r="A238" s="334"/>
    </row>
    <row r="239" spans="1:6">
      <c r="A239" s="334"/>
    </row>
    <row r="240" spans="1:6">
      <c r="A240" s="334"/>
      <c r="B240" s="56"/>
      <c r="C240" s="56"/>
      <c r="D240" s="56"/>
      <c r="E240" s="56"/>
      <c r="F240" s="56"/>
    </row>
    <row r="241" spans="1:6">
      <c r="A241" s="334"/>
      <c r="B241" s="56"/>
      <c r="C241" s="56"/>
      <c r="D241" s="56"/>
      <c r="E241" s="56"/>
      <c r="F241" s="56"/>
    </row>
    <row r="246" spans="1:6">
      <c r="A246" s="331"/>
      <c r="B246" s="56"/>
      <c r="C246" s="56"/>
      <c r="D246" s="56"/>
      <c r="E246" s="50"/>
      <c r="F246" s="50"/>
    </row>
  </sheetData>
  <mergeCells count="15">
    <mergeCell ref="B102:G102"/>
    <mergeCell ref="B103:G103"/>
    <mergeCell ref="B104:G104"/>
    <mergeCell ref="B49:G49"/>
    <mergeCell ref="B50:G50"/>
    <mergeCell ref="B51:G51"/>
    <mergeCell ref="B52:G52"/>
    <mergeCell ref="B100:G100"/>
    <mergeCell ref="B101:G101"/>
    <mergeCell ref="B48:G48"/>
    <mergeCell ref="B3:G3"/>
    <mergeCell ref="B4:G4"/>
    <mergeCell ref="B5:G5"/>
    <mergeCell ref="B6:G6"/>
    <mergeCell ref="B7:G7"/>
  </mergeCells>
  <printOptions horizontalCentered="1"/>
  <pageMargins left="0.5" right="0.5" top="0.5" bottom="0.5" header="0.35" footer="0.25"/>
  <pageSetup scale="53" orientation="portrait" r:id="rId1"/>
  <headerFooter scaleWithDoc="0" alignWithMargins="0">
    <oddHeader>&amp;C&amp;"Times New Roman,Bold"&amp;6AS FILED SEC 2 NON-DIRECT EXP WITH FERC AUDIT ADJ INCL IN APPENDIX X CYCLE 12 (ER24-176)</oddHeader>
    <oddFooter>&amp;L&amp;F&amp;CPage 6.&amp;P&amp;R&amp;A</oddFooter>
  </headerFooter>
  <rowBreaks count="2" manualBreakCount="2">
    <brk id="46" max="16383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A95E-BE34-4C10-9953-E463A37C6F12}">
  <sheetPr>
    <pageSetUpPr fitToPage="1"/>
  </sheetPr>
  <dimension ref="A2:U51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73.1796875" style="7" customWidth="1"/>
    <col min="3" max="15" width="10.1796875" style="7" customWidth="1"/>
    <col min="16" max="16" width="2" style="7" bestFit="1" customWidth="1"/>
    <col min="17" max="17" width="35.1796875" style="7" customWidth="1"/>
    <col min="18" max="18" width="5.1796875" style="106" customWidth="1"/>
    <col min="19" max="20" width="8.81640625" style="7"/>
    <col min="21" max="21" width="9.81640625" style="7" bestFit="1" customWidth="1"/>
    <col min="22" max="16384" width="8.81640625" style="7"/>
  </cols>
  <sheetData>
    <row r="2" spans="1:18">
      <c r="B2" s="1013" t="s">
        <v>21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10"/>
    </row>
    <row r="3" spans="1:18">
      <c r="B3" s="1013" t="s">
        <v>113</v>
      </c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10"/>
    </row>
    <row r="4" spans="1:18">
      <c r="B4" s="1021" t="s">
        <v>514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339"/>
    </row>
    <row r="5" spans="1:18">
      <c r="B5" s="1022">
        <v>-1000</v>
      </c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22"/>
      <c r="Q5" s="1022"/>
      <c r="R5" s="341"/>
    </row>
    <row r="6" spans="1:18" ht="16" thickBot="1">
      <c r="A6" s="325"/>
      <c r="B6" s="56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7"/>
      <c r="O6" s="56"/>
      <c r="P6" s="56"/>
      <c r="Q6" s="56"/>
      <c r="R6" s="325"/>
    </row>
    <row r="7" spans="1:18">
      <c r="A7" s="337"/>
      <c r="B7" s="280"/>
      <c r="C7" s="1023" t="s">
        <v>675</v>
      </c>
      <c r="D7" s="1024"/>
      <c r="E7" s="1024"/>
      <c r="F7" s="1024"/>
      <c r="G7" s="1025"/>
      <c r="H7" s="1023" t="s">
        <v>676</v>
      </c>
      <c r="I7" s="1024"/>
      <c r="J7" s="1024"/>
      <c r="K7" s="1024"/>
      <c r="L7" s="1024"/>
      <c r="M7" s="1024"/>
      <c r="N7" s="1025"/>
      <c r="O7" s="300"/>
      <c r="P7" s="879"/>
      <c r="Q7" s="280"/>
      <c r="R7" s="342"/>
    </row>
    <row r="8" spans="1:18">
      <c r="A8" s="338" t="s">
        <v>2</v>
      </c>
      <c r="B8" s="57"/>
      <c r="C8" s="284" t="s">
        <v>7</v>
      </c>
      <c r="D8" s="58" t="s">
        <v>8</v>
      </c>
      <c r="E8" s="58" t="s">
        <v>9</v>
      </c>
      <c r="F8" s="58" t="s">
        <v>10</v>
      </c>
      <c r="G8" s="277" t="s">
        <v>11</v>
      </c>
      <c r="H8" s="284" t="s">
        <v>12</v>
      </c>
      <c r="I8" s="58" t="s">
        <v>13</v>
      </c>
      <c r="J8" s="58" t="s">
        <v>14</v>
      </c>
      <c r="K8" s="58" t="s">
        <v>15</v>
      </c>
      <c r="L8" s="58" t="s">
        <v>16</v>
      </c>
      <c r="M8" s="58" t="s">
        <v>17</v>
      </c>
      <c r="N8" s="277" t="s">
        <v>18</v>
      </c>
      <c r="O8" s="296" t="s">
        <v>19</v>
      </c>
      <c r="P8" s="58"/>
      <c r="Q8" s="57"/>
      <c r="R8" s="343" t="s">
        <v>2</v>
      </c>
    </row>
    <row r="9" spans="1:18">
      <c r="A9" s="338" t="s">
        <v>3</v>
      </c>
      <c r="B9" s="529" t="s">
        <v>114</v>
      </c>
      <c r="C9" s="285" t="s">
        <v>539</v>
      </c>
      <c r="D9" s="530" t="s">
        <v>677</v>
      </c>
      <c r="E9" s="530" t="s">
        <v>678</v>
      </c>
      <c r="F9" s="530" t="s">
        <v>679</v>
      </c>
      <c r="G9" s="286" t="s">
        <v>680</v>
      </c>
      <c r="H9" s="285" t="s">
        <v>681</v>
      </c>
      <c r="I9" s="530" t="s">
        <v>682</v>
      </c>
      <c r="J9" s="530" t="s">
        <v>683</v>
      </c>
      <c r="K9" s="530" t="s">
        <v>684</v>
      </c>
      <c r="L9" s="530" t="s">
        <v>685</v>
      </c>
      <c r="M9" s="530" t="s">
        <v>686</v>
      </c>
      <c r="N9" s="286" t="s">
        <v>540</v>
      </c>
      <c r="O9" s="531" t="s">
        <v>4</v>
      </c>
      <c r="P9" s="529"/>
      <c r="Q9" s="529" t="s">
        <v>5</v>
      </c>
      <c r="R9" s="343" t="s">
        <v>3</v>
      </c>
    </row>
    <row r="10" spans="1:18">
      <c r="A10" s="338"/>
      <c r="B10" s="281"/>
      <c r="C10" s="287"/>
      <c r="D10" s="81"/>
      <c r="E10" s="81"/>
      <c r="F10" s="81"/>
      <c r="G10" s="288"/>
      <c r="H10" s="287"/>
      <c r="I10" s="81"/>
      <c r="J10" s="81"/>
      <c r="K10" s="81"/>
      <c r="L10" s="81"/>
      <c r="M10" s="81"/>
      <c r="N10" s="278"/>
      <c r="O10" s="297"/>
      <c r="P10" s="281"/>
      <c r="Q10" s="58"/>
      <c r="R10" s="343"/>
    </row>
    <row r="11" spans="1:18">
      <c r="A11" s="338">
        <v>1</v>
      </c>
      <c r="B11" s="57" t="s">
        <v>115</v>
      </c>
      <c r="C11" s="408"/>
      <c r="D11" s="409">
        <f>C40</f>
        <v>82.22484211064544</v>
      </c>
      <c r="E11" s="409">
        <f t="shared" ref="E11:N11" si="0">D40</f>
        <v>164.65904352971037</v>
      </c>
      <c r="F11" s="409">
        <f t="shared" si="0"/>
        <v>247.37649577781349</v>
      </c>
      <c r="G11" s="410">
        <f t="shared" si="0"/>
        <v>330.34346737579239</v>
      </c>
      <c r="H11" s="986">
        <f t="shared" si="0"/>
        <v>413.63084984852856</v>
      </c>
      <c r="I11" s="443">
        <f t="shared" si="0"/>
        <v>545.66318158396518</v>
      </c>
      <c r="J11" s="409">
        <f t="shared" si="0"/>
        <v>678.34214884991138</v>
      </c>
      <c r="K11" s="409">
        <f t="shared" si="0"/>
        <v>811.46516186041697</v>
      </c>
      <c r="L11" s="443">
        <f t="shared" si="0"/>
        <v>944.9450038749294</v>
      </c>
      <c r="M11" s="409">
        <f t="shared" si="0"/>
        <v>1079.1835785063975</v>
      </c>
      <c r="N11" s="987">
        <f t="shared" si="0"/>
        <v>1213.7782344665161</v>
      </c>
      <c r="O11" s="412"/>
      <c r="P11" s="339"/>
      <c r="Q11" s="59" t="s">
        <v>515</v>
      </c>
      <c r="R11" s="343">
        <f>A11</f>
        <v>1</v>
      </c>
    </row>
    <row r="12" spans="1:18">
      <c r="A12" s="338">
        <f>A11+1</f>
        <v>2</v>
      </c>
      <c r="B12" s="57"/>
      <c r="C12" s="413"/>
      <c r="D12" s="414"/>
      <c r="E12" s="414"/>
      <c r="F12" s="414"/>
      <c r="G12" s="415"/>
      <c r="H12" s="671" t="s">
        <v>460</v>
      </c>
      <c r="I12" s="671" t="s">
        <v>460</v>
      </c>
      <c r="J12" s="414"/>
      <c r="K12" s="414"/>
      <c r="L12" s="671" t="s">
        <v>460</v>
      </c>
      <c r="M12" s="414"/>
      <c r="N12" s="671" t="s">
        <v>460</v>
      </c>
      <c r="O12" s="416"/>
      <c r="P12" s="414"/>
      <c r="Q12" s="57"/>
      <c r="R12" s="343">
        <f>R11+1</f>
        <v>2</v>
      </c>
    </row>
    <row r="13" spans="1:18">
      <c r="A13" s="338">
        <f t="shared" ref="A13:A41" si="1">A12+1</f>
        <v>3</v>
      </c>
      <c r="B13" s="57" t="s">
        <v>116</v>
      </c>
      <c r="C13" s="417">
        <v>0</v>
      </c>
      <c r="D13" s="379">
        <v>0</v>
      </c>
      <c r="E13" s="379">
        <v>0</v>
      </c>
      <c r="F13" s="379">
        <v>0</v>
      </c>
      <c r="G13" s="418">
        <v>0</v>
      </c>
      <c r="H13" s="419">
        <v>0</v>
      </c>
      <c r="I13" s="420">
        <v>0</v>
      </c>
      <c r="J13" s="420">
        <v>0</v>
      </c>
      <c r="K13" s="420">
        <v>0</v>
      </c>
      <c r="L13" s="420">
        <v>0</v>
      </c>
      <c r="M13" s="420">
        <v>0</v>
      </c>
      <c r="N13" s="421">
        <v>0</v>
      </c>
      <c r="O13" s="422">
        <f>SUM(C13:N13)</f>
        <v>0</v>
      </c>
      <c r="P13" s="409"/>
      <c r="Q13" s="59" t="s">
        <v>516</v>
      </c>
      <c r="R13" s="343">
        <f t="shared" ref="R13:R41" si="2">R12+1</f>
        <v>3</v>
      </c>
    </row>
    <row r="14" spans="1:18">
      <c r="A14" s="338">
        <f t="shared" si="1"/>
        <v>4</v>
      </c>
      <c r="B14" s="57"/>
      <c r="C14" s="423"/>
      <c r="D14" s="424"/>
      <c r="E14" s="424"/>
      <c r="F14" s="424"/>
      <c r="G14" s="425"/>
      <c r="H14" s="423"/>
      <c r="I14" s="424"/>
      <c r="J14" s="424"/>
      <c r="K14" s="424"/>
      <c r="L14" s="424"/>
      <c r="M14" s="424"/>
      <c r="N14" s="426"/>
      <c r="O14" s="427"/>
      <c r="P14" s="880"/>
      <c r="Q14" s="59" t="s">
        <v>517</v>
      </c>
      <c r="R14" s="343">
        <f t="shared" si="2"/>
        <v>4</v>
      </c>
    </row>
    <row r="15" spans="1:18">
      <c r="A15" s="338">
        <f t="shared" si="1"/>
        <v>5</v>
      </c>
      <c r="B15" s="57" t="s">
        <v>527</v>
      </c>
      <c r="C15" s="423"/>
      <c r="D15" s="424"/>
      <c r="E15" s="424"/>
      <c r="F15" s="424"/>
      <c r="G15" s="425"/>
      <c r="H15" s="423"/>
      <c r="I15" s="424"/>
      <c r="J15" s="424"/>
      <c r="K15" s="424"/>
      <c r="L15" s="424"/>
      <c r="M15" s="424"/>
      <c r="N15" s="426"/>
      <c r="O15" s="427"/>
      <c r="P15" s="880"/>
      <c r="Q15" s="57"/>
      <c r="R15" s="343">
        <f t="shared" si="2"/>
        <v>5</v>
      </c>
    </row>
    <row r="16" spans="1:18">
      <c r="A16" s="338">
        <f t="shared" si="1"/>
        <v>6</v>
      </c>
      <c r="B16" s="60" t="s">
        <v>528</v>
      </c>
      <c r="C16" s="411"/>
      <c r="D16" s="428"/>
      <c r="E16" s="428"/>
      <c r="F16" s="428"/>
      <c r="G16" s="429"/>
      <c r="H16" s="423"/>
      <c r="I16" s="424"/>
      <c r="J16" s="424"/>
      <c r="K16" s="424"/>
      <c r="L16" s="424"/>
      <c r="M16" s="424"/>
      <c r="N16" s="425"/>
      <c r="O16" s="430">
        <f>SUM(C16:G16)</f>
        <v>0</v>
      </c>
      <c r="P16" s="484"/>
      <c r="Q16" s="59" t="s">
        <v>440</v>
      </c>
      <c r="R16" s="343">
        <f t="shared" si="2"/>
        <v>6</v>
      </c>
    </row>
    <row r="17" spans="1:21">
      <c r="A17" s="338">
        <f t="shared" si="1"/>
        <v>7</v>
      </c>
      <c r="B17" s="60" t="s">
        <v>529</v>
      </c>
      <c r="C17" s="431">
        <v>1</v>
      </c>
      <c r="D17" s="432">
        <v>1</v>
      </c>
      <c r="E17" s="432">
        <v>1</v>
      </c>
      <c r="F17" s="432">
        <v>1</v>
      </c>
      <c r="G17" s="433">
        <v>1</v>
      </c>
      <c r="H17" s="411"/>
      <c r="I17" s="409"/>
      <c r="J17" s="409"/>
      <c r="K17" s="409"/>
      <c r="L17" s="409"/>
      <c r="M17" s="409"/>
      <c r="N17" s="410"/>
      <c r="O17" s="430">
        <f>SUM(C17:G17)</f>
        <v>5</v>
      </c>
      <c r="P17" s="484"/>
      <c r="Q17" s="59" t="s">
        <v>518</v>
      </c>
      <c r="R17" s="343">
        <f t="shared" si="2"/>
        <v>7</v>
      </c>
    </row>
    <row r="18" spans="1:21">
      <c r="A18" s="338">
        <f t="shared" si="1"/>
        <v>8</v>
      </c>
      <c r="B18" s="282"/>
      <c r="C18" s="434"/>
      <c r="D18" s="438"/>
      <c r="E18" s="438"/>
      <c r="F18" s="438"/>
      <c r="G18" s="439"/>
      <c r="H18" s="437"/>
      <c r="I18" s="440"/>
      <c r="J18" s="440"/>
      <c r="K18" s="440"/>
      <c r="L18" s="440"/>
      <c r="M18" s="440"/>
      <c r="N18" s="441"/>
      <c r="O18" s="430"/>
      <c r="P18" s="484"/>
      <c r="Q18" s="59"/>
      <c r="R18" s="343">
        <f t="shared" si="2"/>
        <v>8</v>
      </c>
    </row>
    <row r="19" spans="1:21">
      <c r="A19" s="338">
        <f t="shared" si="1"/>
        <v>9</v>
      </c>
      <c r="B19" s="60" t="s">
        <v>530</v>
      </c>
      <c r="C19" s="431">
        <v>97.5</v>
      </c>
      <c r="D19" s="435">
        <v>97.5</v>
      </c>
      <c r="E19" s="435">
        <v>97.5</v>
      </c>
      <c r="F19" s="435">
        <v>97.5</v>
      </c>
      <c r="G19" s="436">
        <v>97.5</v>
      </c>
      <c r="H19" s="437"/>
      <c r="I19" s="440"/>
      <c r="J19" s="440"/>
      <c r="K19" s="440"/>
      <c r="L19" s="440"/>
      <c r="M19" s="440"/>
      <c r="N19" s="441"/>
      <c r="O19" s="500">
        <f>SUM(C19:G19)</f>
        <v>487.5</v>
      </c>
      <c r="P19" s="484"/>
      <c r="Q19" s="59" t="s">
        <v>519</v>
      </c>
      <c r="R19" s="343">
        <f t="shared" si="2"/>
        <v>9</v>
      </c>
    </row>
    <row r="20" spans="1:21">
      <c r="A20" s="338">
        <f t="shared" si="1"/>
        <v>10</v>
      </c>
      <c r="B20" s="60" t="s">
        <v>531</v>
      </c>
      <c r="C20" s="423"/>
      <c r="D20" s="424"/>
      <c r="E20" s="424"/>
      <c r="F20" s="424"/>
      <c r="G20" s="425"/>
      <c r="H20" s="442">
        <v>4.3</v>
      </c>
      <c r="I20" s="432">
        <v>4.3</v>
      </c>
      <c r="J20" s="432">
        <v>4.3</v>
      </c>
      <c r="K20" s="432">
        <v>4.3</v>
      </c>
      <c r="L20" s="432">
        <v>4.3</v>
      </c>
      <c r="M20" s="432">
        <v>4.3</v>
      </c>
      <c r="N20" s="433">
        <v>4.3</v>
      </c>
      <c r="O20" s="500">
        <f>SUM(H20:N20)</f>
        <v>30.1</v>
      </c>
      <c r="P20" s="484"/>
      <c r="Q20" s="59" t="s">
        <v>520</v>
      </c>
      <c r="R20" s="343">
        <f t="shared" si="2"/>
        <v>10</v>
      </c>
    </row>
    <row r="21" spans="1:21">
      <c r="A21" s="338">
        <f t="shared" si="1"/>
        <v>11</v>
      </c>
      <c r="B21" s="282"/>
      <c r="C21" s="423"/>
      <c r="D21" s="424"/>
      <c r="E21" s="424"/>
      <c r="F21" s="424"/>
      <c r="G21" s="425"/>
      <c r="H21" s="434"/>
      <c r="I21" s="409"/>
      <c r="J21" s="409"/>
      <c r="K21" s="409"/>
      <c r="L21" s="409"/>
      <c r="M21" s="409"/>
      <c r="N21" s="410"/>
      <c r="O21" s="500"/>
      <c r="P21" s="484"/>
      <c r="Q21" s="59"/>
      <c r="R21" s="343">
        <f t="shared" si="2"/>
        <v>11</v>
      </c>
    </row>
    <row r="22" spans="1:21">
      <c r="A22" s="338">
        <f t="shared" si="1"/>
        <v>12</v>
      </c>
      <c r="B22" s="60" t="s">
        <v>532</v>
      </c>
      <c r="C22" s="423"/>
      <c r="D22" s="424"/>
      <c r="E22" s="424"/>
      <c r="F22" s="424"/>
      <c r="G22" s="425"/>
      <c r="H22" s="499">
        <v>45.7</v>
      </c>
      <c r="I22" s="432">
        <v>45.7</v>
      </c>
      <c r="J22" s="432">
        <v>45.7</v>
      </c>
      <c r="K22" s="432">
        <v>45.7</v>
      </c>
      <c r="L22" s="432">
        <v>45.7</v>
      </c>
      <c r="M22" s="432">
        <v>45.7</v>
      </c>
      <c r="N22" s="433">
        <v>45.7</v>
      </c>
      <c r="O22" s="500">
        <f>SUM(H22:N22)</f>
        <v>319.89999999999998</v>
      </c>
      <c r="P22" s="484"/>
      <c r="Q22" s="59" t="s">
        <v>521</v>
      </c>
      <c r="R22" s="343">
        <f t="shared" si="2"/>
        <v>12</v>
      </c>
    </row>
    <row r="23" spans="1:21">
      <c r="A23" s="338">
        <f t="shared" si="1"/>
        <v>13</v>
      </c>
      <c r="B23" s="60" t="s">
        <v>533</v>
      </c>
      <c r="C23" s="423"/>
      <c r="D23" s="424"/>
      <c r="E23" s="424"/>
      <c r="F23" s="424"/>
      <c r="G23" s="424"/>
      <c r="H23" s="423"/>
      <c r="I23" s="424"/>
      <c r="J23" s="424"/>
      <c r="K23" s="443"/>
      <c r="L23" s="424"/>
      <c r="M23" s="424"/>
      <c r="N23" s="501"/>
      <c r="O23" s="502">
        <f>SUM(C23:N23)</f>
        <v>0</v>
      </c>
      <c r="P23" s="881"/>
      <c r="Q23" s="59" t="s">
        <v>440</v>
      </c>
      <c r="R23" s="343">
        <f t="shared" si="2"/>
        <v>13</v>
      </c>
    </row>
    <row r="24" spans="1:21">
      <c r="A24" s="338">
        <f t="shared" si="1"/>
        <v>14</v>
      </c>
      <c r="B24" s="57" t="s">
        <v>117</v>
      </c>
      <c r="C24" s="532">
        <f t="shared" ref="C24:N24" si="3">SUM(C16:C23)</f>
        <v>98.5</v>
      </c>
      <c r="D24" s="444">
        <f t="shared" si="3"/>
        <v>98.5</v>
      </c>
      <c r="E24" s="444">
        <f t="shared" si="3"/>
        <v>98.5</v>
      </c>
      <c r="F24" s="444">
        <f t="shared" si="3"/>
        <v>98.5</v>
      </c>
      <c r="G24" s="445">
        <f t="shared" si="3"/>
        <v>98.5</v>
      </c>
      <c r="H24" s="532">
        <f t="shared" si="3"/>
        <v>50</v>
      </c>
      <c r="I24" s="444">
        <f t="shared" si="3"/>
        <v>50</v>
      </c>
      <c r="J24" s="444">
        <f t="shared" si="3"/>
        <v>50</v>
      </c>
      <c r="K24" s="444">
        <f t="shared" si="3"/>
        <v>50</v>
      </c>
      <c r="L24" s="444">
        <f t="shared" si="3"/>
        <v>50</v>
      </c>
      <c r="M24" s="444">
        <f t="shared" si="3"/>
        <v>50</v>
      </c>
      <c r="N24" s="445">
        <f t="shared" si="3"/>
        <v>50</v>
      </c>
      <c r="O24" s="533">
        <f>SUM(C24:N24)</f>
        <v>842.5</v>
      </c>
      <c r="P24" s="409"/>
      <c r="Q24" s="59" t="s">
        <v>417</v>
      </c>
      <c r="R24" s="343">
        <f t="shared" si="2"/>
        <v>14</v>
      </c>
    </row>
    <row r="25" spans="1:21">
      <c r="A25" s="338">
        <f t="shared" si="1"/>
        <v>15</v>
      </c>
      <c r="B25" s="283"/>
      <c r="C25" s="423"/>
      <c r="D25" s="424"/>
      <c r="E25" s="424"/>
      <c r="F25" s="424"/>
      <c r="G25" s="425"/>
      <c r="H25" s="423"/>
      <c r="I25" s="424"/>
      <c r="J25" s="424"/>
      <c r="K25" s="424"/>
      <c r="L25" s="443"/>
      <c r="M25" s="424"/>
      <c r="N25" s="426"/>
      <c r="O25" s="427"/>
      <c r="P25" s="880"/>
      <c r="Q25" s="57"/>
      <c r="R25" s="343">
        <f t="shared" si="2"/>
        <v>15</v>
      </c>
    </row>
    <row r="26" spans="1:21">
      <c r="A26" s="338">
        <f t="shared" si="1"/>
        <v>16</v>
      </c>
      <c r="B26" s="57" t="s">
        <v>118</v>
      </c>
      <c r="C26" s="446">
        <f t="shared" ref="C26:N26" si="4">C13+C24</f>
        <v>98.5</v>
      </c>
      <c r="D26" s="447">
        <f t="shared" si="4"/>
        <v>98.5</v>
      </c>
      <c r="E26" s="447">
        <f t="shared" si="4"/>
        <v>98.5</v>
      </c>
      <c r="F26" s="447">
        <f t="shared" si="4"/>
        <v>98.5</v>
      </c>
      <c r="G26" s="448">
        <f t="shared" si="4"/>
        <v>98.5</v>
      </c>
      <c r="H26" s="446">
        <f t="shared" si="4"/>
        <v>50</v>
      </c>
      <c r="I26" s="447">
        <f t="shared" si="4"/>
        <v>50</v>
      </c>
      <c r="J26" s="447">
        <f t="shared" si="4"/>
        <v>50</v>
      </c>
      <c r="K26" s="447">
        <f t="shared" si="4"/>
        <v>50</v>
      </c>
      <c r="L26" s="447">
        <f t="shared" si="4"/>
        <v>50</v>
      </c>
      <c r="M26" s="447">
        <f t="shared" si="4"/>
        <v>50</v>
      </c>
      <c r="N26" s="448">
        <f t="shared" si="4"/>
        <v>50</v>
      </c>
      <c r="O26" s="449">
        <f>SUM(C26:N26)</f>
        <v>842.5</v>
      </c>
      <c r="P26" s="447"/>
      <c r="Q26" s="65" t="s">
        <v>522</v>
      </c>
      <c r="R26" s="343">
        <f t="shared" si="2"/>
        <v>16</v>
      </c>
    </row>
    <row r="27" spans="1:21">
      <c r="A27" s="338">
        <f t="shared" si="1"/>
        <v>17</v>
      </c>
      <c r="B27" s="57"/>
      <c r="C27" s="450"/>
      <c r="D27" s="451"/>
      <c r="E27" s="451"/>
      <c r="F27" s="451"/>
      <c r="G27" s="452"/>
      <c r="H27" s="450"/>
      <c r="I27" s="451"/>
      <c r="J27" s="451"/>
      <c r="K27" s="451"/>
      <c r="L27" s="451"/>
      <c r="M27" s="451"/>
      <c r="N27" s="452"/>
      <c r="O27" s="453"/>
      <c r="P27" s="882"/>
      <c r="Q27" s="57"/>
      <c r="R27" s="343">
        <f t="shared" si="2"/>
        <v>17</v>
      </c>
    </row>
    <row r="28" spans="1:21">
      <c r="A28" s="338">
        <f t="shared" si="1"/>
        <v>18</v>
      </c>
      <c r="B28" s="57" t="s">
        <v>119</v>
      </c>
      <c r="C28" s="431">
        <f>'Pg8 Rev Sec 4b-TU COS'!D23</f>
        <v>180.60168957628102</v>
      </c>
      <c r="D28" s="431">
        <f>$C$28</f>
        <v>180.60168957628102</v>
      </c>
      <c r="E28" s="431">
        <f t="shared" ref="E28:N28" si="5">$C$28</f>
        <v>180.60168957628102</v>
      </c>
      <c r="F28" s="431">
        <f t="shared" si="5"/>
        <v>180.60168957628102</v>
      </c>
      <c r="G28" s="431">
        <f t="shared" si="5"/>
        <v>180.60168957628102</v>
      </c>
      <c r="H28" s="431">
        <f t="shared" si="5"/>
        <v>180.60168957628102</v>
      </c>
      <c r="I28" s="431">
        <f t="shared" si="5"/>
        <v>180.60168957628102</v>
      </c>
      <c r="J28" s="431">
        <f t="shared" si="5"/>
        <v>180.60168957628102</v>
      </c>
      <c r="K28" s="431">
        <f t="shared" si="5"/>
        <v>180.60168957628102</v>
      </c>
      <c r="L28" s="431">
        <f t="shared" si="5"/>
        <v>180.60168957628102</v>
      </c>
      <c r="M28" s="431">
        <f t="shared" si="5"/>
        <v>180.60168957628102</v>
      </c>
      <c r="N28" s="431">
        <f t="shared" si="5"/>
        <v>180.60168957628102</v>
      </c>
      <c r="O28" s="886">
        <f>SUM(C28:N28)</f>
        <v>2167.2202749153716</v>
      </c>
      <c r="P28" s="671" t="s">
        <v>460</v>
      </c>
      <c r="Q28" s="59" t="s">
        <v>781</v>
      </c>
      <c r="R28" s="343">
        <f t="shared" si="2"/>
        <v>18</v>
      </c>
      <c r="U28" s="479"/>
    </row>
    <row r="29" spans="1:21">
      <c r="A29" s="338">
        <f t="shared" si="1"/>
        <v>19</v>
      </c>
      <c r="B29" s="57"/>
      <c r="C29" s="454"/>
      <c r="D29" s="534"/>
      <c r="E29" s="535"/>
      <c r="F29" s="534"/>
      <c r="G29" s="536"/>
      <c r="H29" s="455"/>
      <c r="I29" s="535"/>
      <c r="J29" s="534"/>
      <c r="K29" s="535"/>
      <c r="L29" s="534"/>
      <c r="M29" s="535"/>
      <c r="N29" s="537"/>
      <c r="O29" s="538"/>
      <c r="P29" s="882"/>
      <c r="Q29" s="57"/>
      <c r="R29" s="343">
        <f t="shared" si="2"/>
        <v>19</v>
      </c>
    </row>
    <row r="30" spans="1:21" ht="16" thickBot="1">
      <c r="A30" s="338">
        <f t="shared" si="1"/>
        <v>20</v>
      </c>
      <c r="B30" s="57" t="s">
        <v>120</v>
      </c>
      <c r="C30" s="956">
        <f>C28-C26</f>
        <v>82.101689576281018</v>
      </c>
      <c r="D30" s="560">
        <f t="shared" ref="D30:N30" si="6">D28-D26</f>
        <v>82.101689576281018</v>
      </c>
      <c r="E30" s="560">
        <f t="shared" si="6"/>
        <v>82.101689576281018</v>
      </c>
      <c r="F30" s="560">
        <f t="shared" si="6"/>
        <v>82.101689576281018</v>
      </c>
      <c r="G30" s="957">
        <f t="shared" si="6"/>
        <v>82.101689576281018</v>
      </c>
      <c r="H30" s="956">
        <f t="shared" si="6"/>
        <v>130.60168957628102</v>
      </c>
      <c r="I30" s="560">
        <f t="shared" si="6"/>
        <v>130.60168957628102</v>
      </c>
      <c r="J30" s="560">
        <f t="shared" si="6"/>
        <v>130.60168957628102</v>
      </c>
      <c r="K30" s="560">
        <f t="shared" si="6"/>
        <v>130.60168957628102</v>
      </c>
      <c r="L30" s="560">
        <f t="shared" si="6"/>
        <v>130.60168957628102</v>
      </c>
      <c r="M30" s="560">
        <f t="shared" si="6"/>
        <v>130.60168957628102</v>
      </c>
      <c r="N30" s="957">
        <f t="shared" si="6"/>
        <v>130.60168957628102</v>
      </c>
      <c r="O30" s="458">
        <f>O28-O26</f>
        <v>1324.7202749153716</v>
      </c>
      <c r="P30" s="671" t="s">
        <v>460</v>
      </c>
      <c r="Q30" s="59" t="s">
        <v>523</v>
      </c>
      <c r="R30" s="343">
        <f t="shared" si="2"/>
        <v>20</v>
      </c>
    </row>
    <row r="31" spans="1:21" ht="16.5" thickTop="1" thickBot="1">
      <c r="A31" s="338">
        <f t="shared" si="1"/>
        <v>21</v>
      </c>
      <c r="B31" s="57"/>
      <c r="C31" s="289"/>
      <c r="D31" s="57"/>
      <c r="E31" s="57"/>
      <c r="F31" s="57"/>
      <c r="G31" s="278"/>
      <c r="H31" s="671"/>
      <c r="I31" s="671"/>
      <c r="J31" s="671"/>
      <c r="K31" s="671"/>
      <c r="L31" s="671"/>
      <c r="M31" s="671"/>
      <c r="N31" s="671"/>
      <c r="O31" s="298"/>
      <c r="P31" s="883"/>
      <c r="Q31" s="57"/>
      <c r="R31" s="343">
        <f t="shared" si="2"/>
        <v>21</v>
      </c>
    </row>
    <row r="32" spans="1:21">
      <c r="A32" s="338">
        <f t="shared" si="1"/>
        <v>22</v>
      </c>
      <c r="B32" s="540"/>
      <c r="C32" s="541"/>
      <c r="D32" s="280"/>
      <c r="E32" s="280"/>
      <c r="F32" s="280"/>
      <c r="G32" s="542"/>
      <c r="H32" s="541"/>
      <c r="I32" s="280"/>
      <c r="J32" s="280"/>
      <c r="K32" s="280"/>
      <c r="L32" s="280"/>
      <c r="M32" s="280"/>
      <c r="N32" s="542"/>
      <c r="O32" s="543"/>
      <c r="P32" s="884"/>
      <c r="Q32" s="544"/>
      <c r="R32" s="343">
        <f t="shared" si="2"/>
        <v>22</v>
      </c>
    </row>
    <row r="33" spans="1:18">
      <c r="A33" s="338">
        <f t="shared" si="1"/>
        <v>23</v>
      </c>
      <c r="B33" s="57" t="s">
        <v>121</v>
      </c>
      <c r="C33" s="289"/>
      <c r="D33" s="57"/>
      <c r="E33" s="57"/>
      <c r="F33" s="57"/>
      <c r="G33" s="278"/>
      <c r="H33" s="289"/>
      <c r="I33" s="57"/>
      <c r="J33" s="57"/>
      <c r="K33" s="57"/>
      <c r="L33" s="57"/>
      <c r="M33" s="57"/>
      <c r="N33" s="278"/>
      <c r="O33" s="298"/>
      <c r="P33" s="883"/>
      <c r="Q33" s="57"/>
      <c r="R33" s="343">
        <f t="shared" si="2"/>
        <v>23</v>
      </c>
    </row>
    <row r="34" spans="1:18">
      <c r="A34" s="338">
        <f t="shared" si="1"/>
        <v>24</v>
      </c>
      <c r="B34" s="60" t="s">
        <v>534</v>
      </c>
      <c r="C34" s="291">
        <v>0</v>
      </c>
      <c r="D34" s="64">
        <v>0</v>
      </c>
      <c r="E34" s="64">
        <v>0</v>
      </c>
      <c r="F34" s="64">
        <f>E40</f>
        <v>247.37649577781349</v>
      </c>
      <c r="G34" s="290">
        <f>E40</f>
        <v>247.37649577781349</v>
      </c>
      <c r="H34" s="291">
        <f>E40</f>
        <v>247.37649577781349</v>
      </c>
      <c r="I34" s="64">
        <f>H40</f>
        <v>545.66318158396518</v>
      </c>
      <c r="J34" s="64">
        <f>H40</f>
        <v>545.66318158396518</v>
      </c>
      <c r="K34" s="64">
        <f>H40</f>
        <v>545.66318158396518</v>
      </c>
      <c r="L34" s="64">
        <f>K40</f>
        <v>944.9450038749294</v>
      </c>
      <c r="M34" s="64">
        <f>K40</f>
        <v>944.9450038749294</v>
      </c>
      <c r="N34" s="290">
        <f>K40</f>
        <v>944.9450038749294</v>
      </c>
      <c r="O34" s="298"/>
      <c r="P34" s="883"/>
      <c r="Q34" s="59" t="s">
        <v>122</v>
      </c>
      <c r="R34" s="343">
        <f t="shared" si="2"/>
        <v>24</v>
      </c>
    </row>
    <row r="35" spans="1:18">
      <c r="A35" s="338">
        <f t="shared" si="1"/>
        <v>25</v>
      </c>
      <c r="B35" s="60" t="s">
        <v>123</v>
      </c>
      <c r="C35" s="308">
        <f>C30/2</f>
        <v>41.050844788140509</v>
      </c>
      <c r="D35" s="545">
        <f>C30+(D30/2)</f>
        <v>123.15253436442153</v>
      </c>
      <c r="E35" s="545">
        <f>C30+D30+(E30/2)</f>
        <v>205.25422394070256</v>
      </c>
      <c r="F35" s="545">
        <f>F30/2</f>
        <v>41.050844788140509</v>
      </c>
      <c r="G35" s="309">
        <f>F30+(G30/2)</f>
        <v>123.15253436442153</v>
      </c>
      <c r="H35" s="308">
        <f>F30+G30+(H30/2)</f>
        <v>229.50422394070256</v>
      </c>
      <c r="I35" s="304">
        <f>I30/2</f>
        <v>65.300844788140509</v>
      </c>
      <c r="J35" s="304">
        <f>I30+(J30/2)</f>
        <v>195.90253436442151</v>
      </c>
      <c r="K35" s="304">
        <f>I30+J30+(K30/2)</f>
        <v>326.50422394070256</v>
      </c>
      <c r="L35" s="304">
        <f>L30/2</f>
        <v>65.300844788140509</v>
      </c>
      <c r="M35" s="304">
        <f>L30+(M30/2)</f>
        <v>195.90253436442151</v>
      </c>
      <c r="N35" s="309">
        <f>L30+M30+(N30/2)</f>
        <v>326.50422394070256</v>
      </c>
      <c r="O35" s="298"/>
      <c r="P35" s="883"/>
      <c r="Q35" s="59" t="s">
        <v>124</v>
      </c>
      <c r="R35" s="343">
        <f t="shared" si="2"/>
        <v>25</v>
      </c>
    </row>
    <row r="36" spans="1:18">
      <c r="A36" s="338">
        <f t="shared" si="1"/>
        <v>26</v>
      </c>
      <c r="B36" s="60" t="s">
        <v>125</v>
      </c>
      <c r="C36" s="546">
        <f>SUM(C34:C35)</f>
        <v>41.050844788140509</v>
      </c>
      <c r="D36" s="547">
        <f t="shared" ref="D36:N36" si="7">SUM(D34:D35)</f>
        <v>123.15253436442153</v>
      </c>
      <c r="E36" s="547">
        <f t="shared" si="7"/>
        <v>205.25422394070256</v>
      </c>
      <c r="F36" s="547">
        <f t="shared" si="7"/>
        <v>288.42734056595401</v>
      </c>
      <c r="G36" s="548">
        <f t="shared" si="7"/>
        <v>370.529030142235</v>
      </c>
      <c r="H36" s="546">
        <f t="shared" si="7"/>
        <v>476.88071971851605</v>
      </c>
      <c r="I36" s="547">
        <f t="shared" si="7"/>
        <v>610.96402637210565</v>
      </c>
      <c r="J36" s="547">
        <f t="shared" si="7"/>
        <v>741.5657159483867</v>
      </c>
      <c r="K36" s="547">
        <f t="shared" si="7"/>
        <v>872.16740552466774</v>
      </c>
      <c r="L36" s="547">
        <f t="shared" si="7"/>
        <v>1010.2458486630699</v>
      </c>
      <c r="M36" s="547">
        <f t="shared" si="7"/>
        <v>1140.8475382393508</v>
      </c>
      <c r="N36" s="548">
        <f t="shared" si="7"/>
        <v>1271.449227815632</v>
      </c>
      <c r="O36" s="298"/>
      <c r="P36" s="883"/>
      <c r="Q36" s="59" t="s">
        <v>524</v>
      </c>
      <c r="R36" s="343">
        <f t="shared" si="2"/>
        <v>26</v>
      </c>
    </row>
    <row r="37" spans="1:18">
      <c r="A37" s="338">
        <f t="shared" si="1"/>
        <v>27</v>
      </c>
      <c r="B37" s="60" t="s">
        <v>126</v>
      </c>
      <c r="C37" s="292">
        <v>3.0000000000000001E-3</v>
      </c>
      <c r="D37" s="549">
        <v>2.7000000000000001E-3</v>
      </c>
      <c r="E37" s="550">
        <v>3.0000000000000001E-3</v>
      </c>
      <c r="F37" s="550">
        <v>3.0000000000000001E-3</v>
      </c>
      <c r="G37" s="293">
        <v>3.2000000000000002E-3</v>
      </c>
      <c r="H37" s="292">
        <v>3.0000000000000001E-3</v>
      </c>
      <c r="I37" s="550">
        <v>3.3999999999999998E-3</v>
      </c>
      <c r="J37" s="550">
        <v>3.3999999999999998E-3</v>
      </c>
      <c r="K37" s="550">
        <v>3.3E-3</v>
      </c>
      <c r="L37" s="550">
        <v>3.5999999999999999E-3</v>
      </c>
      <c r="M37" s="550">
        <v>3.5000000000000001E-3</v>
      </c>
      <c r="N37" s="295">
        <v>3.5999999999999999E-3</v>
      </c>
      <c r="O37" s="298"/>
      <c r="P37" s="883"/>
      <c r="Q37" s="59" t="s">
        <v>127</v>
      </c>
      <c r="R37" s="343">
        <f t="shared" si="2"/>
        <v>27</v>
      </c>
    </row>
    <row r="38" spans="1:18">
      <c r="A38" s="338">
        <f t="shared" si="1"/>
        <v>28</v>
      </c>
      <c r="B38" s="60" t="s">
        <v>128</v>
      </c>
      <c r="C38" s="551">
        <f>C36*C37</f>
        <v>0.12315253436442153</v>
      </c>
      <c r="D38" s="552">
        <f t="shared" ref="D38:N38" si="8">D36*D37</f>
        <v>0.33251184278393814</v>
      </c>
      <c r="E38" s="552">
        <f t="shared" si="8"/>
        <v>0.61576267182210764</v>
      </c>
      <c r="F38" s="552">
        <f t="shared" si="8"/>
        <v>0.86528202169786206</v>
      </c>
      <c r="G38" s="553">
        <f t="shared" si="8"/>
        <v>1.1856928964551521</v>
      </c>
      <c r="H38" s="551">
        <f t="shared" si="8"/>
        <v>1.4306421591555483</v>
      </c>
      <c r="I38" s="552">
        <f t="shared" si="8"/>
        <v>2.0772776896651592</v>
      </c>
      <c r="J38" s="552">
        <f t="shared" si="8"/>
        <v>2.5213234342245148</v>
      </c>
      <c r="K38" s="552">
        <f t="shared" si="8"/>
        <v>2.8781524382314037</v>
      </c>
      <c r="L38" s="552">
        <f t="shared" si="8"/>
        <v>3.6368850551870513</v>
      </c>
      <c r="M38" s="552">
        <f t="shared" si="8"/>
        <v>3.9929663838377278</v>
      </c>
      <c r="N38" s="553">
        <f t="shared" si="8"/>
        <v>4.5772172201362746</v>
      </c>
      <c r="O38" s="554">
        <f>SUM(C38:N38)</f>
        <v>24.236866347561161</v>
      </c>
      <c r="P38" s="671"/>
      <c r="Q38" s="59" t="s">
        <v>525</v>
      </c>
      <c r="R38" s="343">
        <f t="shared" si="2"/>
        <v>28</v>
      </c>
    </row>
    <row r="39" spans="1:18">
      <c r="A39" s="338">
        <f t="shared" si="1"/>
        <v>29</v>
      </c>
      <c r="B39" s="57"/>
      <c r="C39" s="289"/>
      <c r="D39" s="57"/>
      <c r="E39" s="57"/>
      <c r="F39" s="57"/>
      <c r="G39" s="278"/>
      <c r="H39" s="289"/>
      <c r="I39" s="57"/>
      <c r="J39" s="57"/>
      <c r="K39" s="57"/>
      <c r="L39" s="57"/>
      <c r="M39" s="57"/>
      <c r="N39" s="278"/>
      <c r="O39" s="298"/>
      <c r="P39" s="883"/>
      <c r="Q39" s="57"/>
      <c r="R39" s="343">
        <f t="shared" si="2"/>
        <v>29</v>
      </c>
    </row>
    <row r="40" spans="1:18" ht="16" thickBot="1">
      <c r="A40" s="338">
        <f t="shared" si="1"/>
        <v>30</v>
      </c>
      <c r="B40" s="57" t="s">
        <v>129</v>
      </c>
      <c r="C40" s="958">
        <f t="shared" ref="C40:N40" si="9">C11+C30+C38</f>
        <v>82.22484211064544</v>
      </c>
      <c r="D40" s="960">
        <f t="shared" si="9"/>
        <v>164.65904352971037</v>
      </c>
      <c r="E40" s="960">
        <f t="shared" si="9"/>
        <v>247.37649577781349</v>
      </c>
      <c r="F40" s="960">
        <f t="shared" si="9"/>
        <v>330.34346737579239</v>
      </c>
      <c r="G40" s="316">
        <f t="shared" si="9"/>
        <v>413.63084984852856</v>
      </c>
      <c r="H40" s="315">
        <f t="shared" si="9"/>
        <v>545.66318158396518</v>
      </c>
      <c r="I40" s="960">
        <f t="shared" si="9"/>
        <v>678.34214884991138</v>
      </c>
      <c r="J40" s="960">
        <f t="shared" si="9"/>
        <v>811.46516186041697</v>
      </c>
      <c r="K40" s="555">
        <f t="shared" si="9"/>
        <v>944.9450038749294</v>
      </c>
      <c r="L40" s="960">
        <f t="shared" si="9"/>
        <v>1079.1835785063975</v>
      </c>
      <c r="M40" s="555">
        <f t="shared" si="9"/>
        <v>1213.7782344665161</v>
      </c>
      <c r="N40" s="316">
        <f t="shared" si="9"/>
        <v>1348.9571412629332</v>
      </c>
      <c r="O40" s="317">
        <f>O30+O38</f>
        <v>1348.9571412629327</v>
      </c>
      <c r="P40" s="671" t="s">
        <v>460</v>
      </c>
      <c r="Q40" s="59" t="s">
        <v>526</v>
      </c>
      <c r="R40" s="343">
        <f t="shared" si="2"/>
        <v>30</v>
      </c>
    </row>
    <row r="41" spans="1:18" ht="16.5" thickTop="1" thickBot="1">
      <c r="A41" s="338">
        <f t="shared" si="1"/>
        <v>31</v>
      </c>
      <c r="B41" s="556"/>
      <c r="C41" s="294"/>
      <c r="D41" s="959"/>
      <c r="E41" s="556"/>
      <c r="F41" s="556"/>
      <c r="G41" s="959" t="s">
        <v>460</v>
      </c>
      <c r="H41" s="959" t="s">
        <v>460</v>
      </c>
      <c r="I41" s="959"/>
      <c r="J41" s="959"/>
      <c r="K41" s="959" t="s">
        <v>460</v>
      </c>
      <c r="L41" s="979"/>
      <c r="M41" s="959" t="s">
        <v>460</v>
      </c>
      <c r="N41" s="959" t="s">
        <v>460</v>
      </c>
      <c r="O41" s="299"/>
      <c r="P41" s="885"/>
      <c r="Q41" s="556"/>
      <c r="R41" s="343">
        <f t="shared" si="2"/>
        <v>31</v>
      </c>
    </row>
    <row r="42" spans="1:18">
      <c r="A42" s="33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325"/>
    </row>
    <row r="43" spans="1:18">
      <c r="A43" s="33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325"/>
    </row>
    <row r="44" spans="1:18">
      <c r="A44" s="671" t="s">
        <v>460</v>
      </c>
      <c r="B44" s="5" t="str">
        <f>'Pg3 Rev App X C7 Summary'!B60</f>
        <v>Items in BOLD have changed to correct the over-allocation of "Duplicate Charges (Company Energy Use)" Credit in FERC Account no. 929.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325"/>
    </row>
    <row r="45" spans="1:18" ht="18">
      <c r="A45" s="340">
        <v>1</v>
      </c>
      <c r="B45" s="60" t="s">
        <v>130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1020"/>
      <c r="P45" s="1020"/>
      <c r="Q45" s="1020"/>
      <c r="R45" s="325"/>
    </row>
    <row r="46" spans="1:18" ht="18">
      <c r="A46" s="340">
        <v>2</v>
      </c>
      <c r="B46" s="60" t="s">
        <v>131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325"/>
    </row>
    <row r="47" spans="1:18">
      <c r="A47" s="325"/>
      <c r="B47" s="60" t="str">
        <f>"a) 1st Month of Quarter = Column a, Line "&amp;A30&amp;" Divided by 2."</f>
        <v>a) 1st Month of Quarter = Column a, Line 20 Divided by 2.</v>
      </c>
      <c r="C47" s="56"/>
      <c r="D47" s="56"/>
      <c r="E47" s="56"/>
      <c r="F47" s="56"/>
      <c r="G47" s="56"/>
    </row>
    <row r="48" spans="1:18">
      <c r="A48" s="325"/>
      <c r="B48" s="60" t="str">
        <f>"b) 2nd Month of Quarter = Column a, Line "&amp;A30&amp;" + (Column b, Line "&amp;A30&amp;" Divided by 2)."</f>
        <v>b) 2nd Month of Quarter = Column a, Line 20 + (Column b, Line 20 Divided by 2).</v>
      </c>
      <c r="C48" s="56"/>
      <c r="D48" s="56"/>
      <c r="E48" s="56"/>
      <c r="F48" s="56"/>
      <c r="G48" s="61"/>
    </row>
    <row r="49" spans="1:7">
      <c r="A49" s="325"/>
      <c r="B49" s="60" t="str">
        <f>"c) 3rd Month of Quarter = Column a, Line "&amp;A30&amp;" + Column b, Line "&amp;A30&amp;" + (Column c, Line "&amp;A30&amp;" Divided by 2)."</f>
        <v>c) 3rd Month of Quarter = Column a, Line 20 + Column b, Line 20 + (Column c, Line 20 Divided by 2).</v>
      </c>
      <c r="C49" s="56"/>
      <c r="D49" s="56"/>
      <c r="E49" s="56"/>
      <c r="F49" s="56"/>
      <c r="G49" s="62"/>
    </row>
    <row r="50" spans="1:7">
      <c r="A50" s="325"/>
      <c r="B50" s="60" t="s">
        <v>132</v>
      </c>
      <c r="C50" s="56"/>
      <c r="D50" s="56"/>
      <c r="E50" s="56"/>
      <c r="F50" s="56"/>
      <c r="G50" s="63"/>
    </row>
    <row r="51" spans="1:7" ht="18">
      <c r="A51" s="340">
        <v>3</v>
      </c>
      <c r="B51" s="60" t="s">
        <v>133</v>
      </c>
      <c r="C51" s="56"/>
      <c r="D51" s="56"/>
      <c r="E51" s="56"/>
      <c r="F51" s="56"/>
      <c r="G51" s="56"/>
    </row>
  </sheetData>
  <mergeCells count="7">
    <mergeCell ref="O45:Q45"/>
    <mergeCell ref="B2:Q2"/>
    <mergeCell ref="B3:Q3"/>
    <mergeCell ref="B4:Q4"/>
    <mergeCell ref="B5:Q5"/>
    <mergeCell ref="C7:G7"/>
    <mergeCell ref="H7:N7"/>
  </mergeCells>
  <printOptions horizontalCentered="1"/>
  <pageMargins left="0.25" right="0.25" top="0.5" bottom="0.5" header="0.35" footer="0.25"/>
  <pageSetup scale="52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C15B7-2FA2-4561-B5D6-9071E934EE5D}">
  <sheetPr>
    <pageSetUpPr fitToPage="1"/>
  </sheetPr>
  <dimension ref="A1:U52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73.1796875" style="7" customWidth="1"/>
    <col min="3" max="15" width="10.1796875" style="7" customWidth="1"/>
    <col min="16" max="16" width="2" style="7" bestFit="1" customWidth="1"/>
    <col min="17" max="17" width="35.1796875" style="7" customWidth="1"/>
    <col min="18" max="18" width="5.1796875" style="106" customWidth="1"/>
    <col min="19" max="20" width="8.81640625" style="7"/>
    <col min="21" max="21" width="9.81640625" style="7" bestFit="1" customWidth="1"/>
    <col min="22" max="16384" width="8.81640625" style="7"/>
  </cols>
  <sheetData>
    <row r="1" spans="1:18">
      <c r="A1" s="914" t="s">
        <v>791</v>
      </c>
    </row>
    <row r="3" spans="1:18">
      <c r="B3" s="1013" t="s">
        <v>21</v>
      </c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10"/>
    </row>
    <row r="4" spans="1:18">
      <c r="B4" s="1013" t="s">
        <v>113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10"/>
    </row>
    <row r="5" spans="1:18">
      <c r="B5" s="1021" t="s">
        <v>514</v>
      </c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339"/>
    </row>
    <row r="6" spans="1:18">
      <c r="B6" s="1022">
        <v>-1000</v>
      </c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341"/>
    </row>
    <row r="7" spans="1:18" ht="16" thickBot="1">
      <c r="A7" s="325"/>
      <c r="B7" s="56"/>
      <c r="C7" s="57"/>
      <c r="D7" s="57"/>
      <c r="E7" s="58"/>
      <c r="F7" s="58"/>
      <c r="G7" s="58"/>
      <c r="H7" s="58"/>
      <c r="I7" s="58"/>
      <c r="J7" s="58"/>
      <c r="K7" s="58"/>
      <c r="L7" s="58"/>
      <c r="M7" s="58"/>
      <c r="N7" s="57"/>
      <c r="O7" s="56"/>
      <c r="P7" s="56"/>
      <c r="Q7" s="56"/>
      <c r="R7" s="325"/>
    </row>
    <row r="8" spans="1:18">
      <c r="A8" s="337"/>
      <c r="B8" s="280"/>
      <c r="C8" s="1023" t="s">
        <v>675</v>
      </c>
      <c r="D8" s="1024"/>
      <c r="E8" s="1024"/>
      <c r="F8" s="1024"/>
      <c r="G8" s="1025"/>
      <c r="H8" s="1023" t="s">
        <v>676</v>
      </c>
      <c r="I8" s="1024"/>
      <c r="J8" s="1024"/>
      <c r="K8" s="1024"/>
      <c r="L8" s="1024"/>
      <c r="M8" s="1024"/>
      <c r="N8" s="1025"/>
      <c r="O8" s="300"/>
      <c r="P8" s="879"/>
      <c r="Q8" s="280"/>
      <c r="R8" s="342"/>
    </row>
    <row r="9" spans="1:18">
      <c r="A9" s="338" t="s">
        <v>2</v>
      </c>
      <c r="B9" s="57"/>
      <c r="C9" s="284" t="s">
        <v>7</v>
      </c>
      <c r="D9" s="58" t="s">
        <v>8</v>
      </c>
      <c r="E9" s="58" t="s">
        <v>9</v>
      </c>
      <c r="F9" s="58" t="s">
        <v>10</v>
      </c>
      <c r="G9" s="277" t="s">
        <v>11</v>
      </c>
      <c r="H9" s="284" t="s">
        <v>12</v>
      </c>
      <c r="I9" s="58" t="s">
        <v>13</v>
      </c>
      <c r="J9" s="58" t="s">
        <v>14</v>
      </c>
      <c r="K9" s="58" t="s">
        <v>15</v>
      </c>
      <c r="L9" s="58" t="s">
        <v>16</v>
      </c>
      <c r="M9" s="58" t="s">
        <v>17</v>
      </c>
      <c r="N9" s="277" t="s">
        <v>18</v>
      </c>
      <c r="O9" s="296" t="s">
        <v>19</v>
      </c>
      <c r="P9" s="58"/>
      <c r="Q9" s="57"/>
      <c r="R9" s="343" t="s">
        <v>2</v>
      </c>
    </row>
    <row r="10" spans="1:18">
      <c r="A10" s="338" t="s">
        <v>3</v>
      </c>
      <c r="B10" s="529" t="s">
        <v>114</v>
      </c>
      <c r="C10" s="285" t="s">
        <v>539</v>
      </c>
      <c r="D10" s="530" t="s">
        <v>677</v>
      </c>
      <c r="E10" s="530" t="s">
        <v>678</v>
      </c>
      <c r="F10" s="530" t="s">
        <v>679</v>
      </c>
      <c r="G10" s="286" t="s">
        <v>680</v>
      </c>
      <c r="H10" s="285" t="s">
        <v>681</v>
      </c>
      <c r="I10" s="530" t="s">
        <v>682</v>
      </c>
      <c r="J10" s="530" t="s">
        <v>683</v>
      </c>
      <c r="K10" s="530" t="s">
        <v>684</v>
      </c>
      <c r="L10" s="530" t="s">
        <v>685</v>
      </c>
      <c r="M10" s="530" t="s">
        <v>686</v>
      </c>
      <c r="N10" s="286" t="s">
        <v>540</v>
      </c>
      <c r="O10" s="531" t="s">
        <v>4</v>
      </c>
      <c r="P10" s="529"/>
      <c r="Q10" s="529" t="s">
        <v>5</v>
      </c>
      <c r="R10" s="343" t="s">
        <v>3</v>
      </c>
    </row>
    <row r="11" spans="1:18">
      <c r="A11" s="338"/>
      <c r="B11" s="281"/>
      <c r="C11" s="287"/>
      <c r="D11" s="81"/>
      <c r="E11" s="81"/>
      <c r="F11" s="81"/>
      <c r="G11" s="288"/>
      <c r="H11" s="287"/>
      <c r="I11" s="81"/>
      <c r="J11" s="81"/>
      <c r="K11" s="81"/>
      <c r="L11" s="81"/>
      <c r="M11" s="81"/>
      <c r="N11" s="278"/>
      <c r="O11" s="297"/>
      <c r="P11" s="281"/>
      <c r="Q11" s="58"/>
      <c r="R11" s="343"/>
    </row>
    <row r="12" spans="1:18">
      <c r="A12" s="338">
        <v>1</v>
      </c>
      <c r="B12" s="57" t="s">
        <v>115</v>
      </c>
      <c r="C12" s="408"/>
      <c r="D12" s="409">
        <f>C41</f>
        <v>82.15940671393038</v>
      </c>
      <c r="E12" s="409">
        <f t="shared" ref="E12:N12" si="0">D41</f>
        <v>164.52800612593418</v>
      </c>
      <c r="F12" s="409">
        <f t="shared" si="0"/>
        <v>247.17963095297847</v>
      </c>
      <c r="G12" s="410">
        <f t="shared" si="0"/>
        <v>330.08057655976774</v>
      </c>
      <c r="H12" s="411">
        <f t="shared" si="0"/>
        <v>413.30167805496029</v>
      </c>
      <c r="I12" s="409">
        <f t="shared" si="0"/>
        <v>545.26759177486349</v>
      </c>
      <c r="J12" s="409">
        <f t="shared" si="0"/>
        <v>677.87976557126558</v>
      </c>
      <c r="K12" s="409">
        <f t="shared" si="0"/>
        <v>810.93576296509889</v>
      </c>
      <c r="L12" s="409">
        <f t="shared" si="0"/>
        <v>944.3484231091395</v>
      </c>
      <c r="M12" s="409">
        <f t="shared" si="0"/>
        <v>1078.5193950519183</v>
      </c>
      <c r="N12" s="410">
        <f t="shared" si="0"/>
        <v>1213.0462825674267</v>
      </c>
      <c r="O12" s="412"/>
      <c r="P12" s="339"/>
      <c r="Q12" s="59" t="s">
        <v>515</v>
      </c>
      <c r="R12" s="343">
        <f>A12</f>
        <v>1</v>
      </c>
    </row>
    <row r="13" spans="1:18">
      <c r="A13" s="338">
        <f>A12+1</f>
        <v>2</v>
      </c>
      <c r="B13" s="57"/>
      <c r="C13" s="413"/>
      <c r="D13" s="414"/>
      <c r="E13" s="414"/>
      <c r="F13" s="414"/>
      <c r="G13" s="415"/>
      <c r="H13" s="411"/>
      <c r="I13" s="414"/>
      <c r="J13" s="414"/>
      <c r="K13" s="414"/>
      <c r="L13" s="414"/>
      <c r="M13" s="414"/>
      <c r="N13" s="415"/>
      <c r="O13" s="416"/>
      <c r="P13" s="414"/>
      <c r="Q13" s="57"/>
      <c r="R13" s="343">
        <f>R12+1</f>
        <v>2</v>
      </c>
    </row>
    <row r="14" spans="1:18">
      <c r="A14" s="338">
        <f t="shared" ref="A14:A42" si="1">A13+1</f>
        <v>3</v>
      </c>
      <c r="B14" s="57" t="s">
        <v>116</v>
      </c>
      <c r="C14" s="417">
        <v>0</v>
      </c>
      <c r="D14" s="379">
        <v>0</v>
      </c>
      <c r="E14" s="379">
        <v>0</v>
      </c>
      <c r="F14" s="379">
        <v>0</v>
      </c>
      <c r="G14" s="418">
        <v>0</v>
      </c>
      <c r="H14" s="419">
        <v>0</v>
      </c>
      <c r="I14" s="420">
        <v>0</v>
      </c>
      <c r="J14" s="420">
        <v>0</v>
      </c>
      <c r="K14" s="420">
        <v>0</v>
      </c>
      <c r="L14" s="420">
        <v>0</v>
      </c>
      <c r="M14" s="420">
        <v>0</v>
      </c>
      <c r="N14" s="421">
        <v>0</v>
      </c>
      <c r="O14" s="422">
        <f>SUM(C14:N14)</f>
        <v>0</v>
      </c>
      <c r="P14" s="409"/>
      <c r="Q14" s="59" t="s">
        <v>516</v>
      </c>
      <c r="R14" s="343">
        <f t="shared" ref="R14:R42" si="2">R13+1</f>
        <v>3</v>
      </c>
    </row>
    <row r="15" spans="1:18">
      <c r="A15" s="338">
        <f t="shared" si="1"/>
        <v>4</v>
      </c>
      <c r="B15" s="57"/>
      <c r="C15" s="423"/>
      <c r="D15" s="424"/>
      <c r="E15" s="424"/>
      <c r="F15" s="424"/>
      <c r="G15" s="425"/>
      <c r="H15" s="423"/>
      <c r="I15" s="424"/>
      <c r="J15" s="424"/>
      <c r="K15" s="424"/>
      <c r="L15" s="424"/>
      <c r="M15" s="424"/>
      <c r="N15" s="426"/>
      <c r="O15" s="427"/>
      <c r="P15" s="880"/>
      <c r="Q15" s="59" t="s">
        <v>517</v>
      </c>
      <c r="R15" s="343">
        <f t="shared" si="2"/>
        <v>4</v>
      </c>
    </row>
    <row r="16" spans="1:18">
      <c r="A16" s="338">
        <f t="shared" si="1"/>
        <v>5</v>
      </c>
      <c r="B16" s="57" t="s">
        <v>527</v>
      </c>
      <c r="C16" s="423"/>
      <c r="D16" s="424"/>
      <c r="E16" s="424"/>
      <c r="F16" s="424"/>
      <c r="G16" s="425"/>
      <c r="H16" s="423"/>
      <c r="I16" s="424"/>
      <c r="J16" s="424"/>
      <c r="K16" s="424"/>
      <c r="L16" s="424"/>
      <c r="M16" s="424"/>
      <c r="N16" s="426"/>
      <c r="O16" s="427"/>
      <c r="P16" s="880"/>
      <c r="Q16" s="57"/>
      <c r="R16" s="343">
        <f t="shared" si="2"/>
        <v>5</v>
      </c>
    </row>
    <row r="17" spans="1:21">
      <c r="A17" s="338">
        <f t="shared" si="1"/>
        <v>6</v>
      </c>
      <c r="B17" s="60" t="s">
        <v>528</v>
      </c>
      <c r="C17" s="411"/>
      <c r="D17" s="428"/>
      <c r="E17" s="428"/>
      <c r="F17" s="428"/>
      <c r="G17" s="429"/>
      <c r="H17" s="423"/>
      <c r="I17" s="424"/>
      <c r="J17" s="424"/>
      <c r="K17" s="424"/>
      <c r="L17" s="424"/>
      <c r="M17" s="424"/>
      <c r="N17" s="425"/>
      <c r="O17" s="430">
        <f>SUM(C17:G17)</f>
        <v>0</v>
      </c>
      <c r="P17" s="484"/>
      <c r="Q17" s="59" t="s">
        <v>440</v>
      </c>
      <c r="R17" s="343">
        <f t="shared" si="2"/>
        <v>6</v>
      </c>
    </row>
    <row r="18" spans="1:21">
      <c r="A18" s="338">
        <f t="shared" si="1"/>
        <v>7</v>
      </c>
      <c r="B18" s="60" t="s">
        <v>529</v>
      </c>
      <c r="C18" s="431">
        <v>1</v>
      </c>
      <c r="D18" s="432">
        <v>1</v>
      </c>
      <c r="E18" s="432">
        <v>1</v>
      </c>
      <c r="F18" s="432">
        <v>1</v>
      </c>
      <c r="G18" s="433">
        <v>1</v>
      </c>
      <c r="H18" s="411"/>
      <c r="I18" s="409"/>
      <c r="J18" s="409"/>
      <c r="K18" s="409"/>
      <c r="L18" s="409"/>
      <c r="M18" s="409"/>
      <c r="N18" s="410"/>
      <c r="O18" s="430">
        <f>SUM(C18:G18)</f>
        <v>5</v>
      </c>
      <c r="P18" s="484"/>
      <c r="Q18" s="59" t="s">
        <v>518</v>
      </c>
      <c r="R18" s="343">
        <f t="shared" si="2"/>
        <v>7</v>
      </c>
    </row>
    <row r="19" spans="1:21">
      <c r="A19" s="338">
        <f t="shared" si="1"/>
        <v>8</v>
      </c>
      <c r="B19" s="282"/>
      <c r="C19" s="434"/>
      <c r="D19" s="438"/>
      <c r="E19" s="438"/>
      <c r="F19" s="438"/>
      <c r="G19" s="439"/>
      <c r="H19" s="437"/>
      <c r="I19" s="440"/>
      <c r="J19" s="440"/>
      <c r="K19" s="440"/>
      <c r="L19" s="440"/>
      <c r="M19" s="440"/>
      <c r="N19" s="441"/>
      <c r="O19" s="430"/>
      <c r="P19" s="484"/>
      <c r="Q19" s="59"/>
      <c r="R19" s="343">
        <f t="shared" si="2"/>
        <v>8</v>
      </c>
    </row>
    <row r="20" spans="1:21">
      <c r="A20" s="338">
        <f t="shared" si="1"/>
        <v>9</v>
      </c>
      <c r="B20" s="60" t="s">
        <v>530</v>
      </c>
      <c r="C20" s="431">
        <v>97.5</v>
      </c>
      <c r="D20" s="435">
        <v>97.5</v>
      </c>
      <c r="E20" s="435">
        <v>97.5</v>
      </c>
      <c r="F20" s="435">
        <v>97.5</v>
      </c>
      <c r="G20" s="436">
        <v>97.5</v>
      </c>
      <c r="H20" s="437"/>
      <c r="I20" s="440"/>
      <c r="J20" s="440"/>
      <c r="K20" s="440"/>
      <c r="L20" s="440"/>
      <c r="M20" s="440"/>
      <c r="N20" s="441"/>
      <c r="O20" s="500">
        <f>SUM(C20:G20)</f>
        <v>487.5</v>
      </c>
      <c r="P20" s="484"/>
      <c r="Q20" s="59" t="s">
        <v>519</v>
      </c>
      <c r="R20" s="343">
        <f t="shared" si="2"/>
        <v>9</v>
      </c>
    </row>
    <row r="21" spans="1:21">
      <c r="A21" s="338">
        <f t="shared" si="1"/>
        <v>10</v>
      </c>
      <c r="B21" s="60" t="s">
        <v>531</v>
      </c>
      <c r="C21" s="423"/>
      <c r="D21" s="424"/>
      <c r="E21" s="424"/>
      <c r="F21" s="424"/>
      <c r="G21" s="425"/>
      <c r="H21" s="442">
        <v>4.3</v>
      </c>
      <c r="I21" s="432">
        <v>4.3</v>
      </c>
      <c r="J21" s="432">
        <v>4.3</v>
      </c>
      <c r="K21" s="432">
        <v>4.3</v>
      </c>
      <c r="L21" s="432">
        <v>4.3</v>
      </c>
      <c r="M21" s="432">
        <v>4.3</v>
      </c>
      <c r="N21" s="433">
        <v>4.3</v>
      </c>
      <c r="O21" s="500">
        <f>SUM(H21:N21)</f>
        <v>30.1</v>
      </c>
      <c r="P21" s="484"/>
      <c r="Q21" s="59" t="s">
        <v>520</v>
      </c>
      <c r="R21" s="343">
        <f t="shared" si="2"/>
        <v>10</v>
      </c>
    </row>
    <row r="22" spans="1:21">
      <c r="A22" s="338">
        <f t="shared" si="1"/>
        <v>11</v>
      </c>
      <c r="B22" s="282"/>
      <c r="C22" s="423"/>
      <c r="D22" s="424"/>
      <c r="E22" s="424"/>
      <c r="F22" s="424"/>
      <c r="G22" s="425"/>
      <c r="H22" s="434"/>
      <c r="I22" s="409"/>
      <c r="J22" s="409"/>
      <c r="K22" s="409"/>
      <c r="L22" s="409"/>
      <c r="M22" s="409"/>
      <c r="N22" s="410"/>
      <c r="O22" s="500"/>
      <c r="P22" s="484"/>
      <c r="Q22" s="59"/>
      <c r="R22" s="343">
        <f t="shared" si="2"/>
        <v>11</v>
      </c>
    </row>
    <row r="23" spans="1:21">
      <c r="A23" s="338">
        <f t="shared" si="1"/>
        <v>12</v>
      </c>
      <c r="B23" s="60" t="s">
        <v>532</v>
      </c>
      <c r="C23" s="423"/>
      <c r="D23" s="424"/>
      <c r="E23" s="424"/>
      <c r="F23" s="424"/>
      <c r="G23" s="425"/>
      <c r="H23" s="499">
        <v>45.7</v>
      </c>
      <c r="I23" s="432">
        <v>45.7</v>
      </c>
      <c r="J23" s="432">
        <v>45.7</v>
      </c>
      <c r="K23" s="432">
        <v>45.7</v>
      </c>
      <c r="L23" s="432">
        <v>45.7</v>
      </c>
      <c r="M23" s="432">
        <v>45.7</v>
      </c>
      <c r="N23" s="433">
        <v>45.7</v>
      </c>
      <c r="O23" s="500">
        <f>SUM(H23:N23)</f>
        <v>319.89999999999998</v>
      </c>
      <c r="P23" s="484"/>
      <c r="Q23" s="59" t="s">
        <v>521</v>
      </c>
      <c r="R23" s="343">
        <f t="shared" si="2"/>
        <v>12</v>
      </c>
    </row>
    <row r="24" spans="1:21">
      <c r="A24" s="338">
        <f t="shared" si="1"/>
        <v>13</v>
      </c>
      <c r="B24" s="60" t="s">
        <v>533</v>
      </c>
      <c r="C24" s="423"/>
      <c r="D24" s="424"/>
      <c r="E24" s="424"/>
      <c r="F24" s="424"/>
      <c r="G24" s="424"/>
      <c r="H24" s="423"/>
      <c r="I24" s="424"/>
      <c r="J24" s="424"/>
      <c r="K24" s="443"/>
      <c r="L24" s="424"/>
      <c r="M24" s="424"/>
      <c r="N24" s="501"/>
      <c r="O24" s="502">
        <f>SUM(C24:N24)</f>
        <v>0</v>
      </c>
      <c r="P24" s="881"/>
      <c r="Q24" s="59" t="s">
        <v>440</v>
      </c>
      <c r="R24" s="343">
        <f t="shared" si="2"/>
        <v>13</v>
      </c>
    </row>
    <row r="25" spans="1:21">
      <c r="A25" s="338">
        <f t="shared" si="1"/>
        <v>14</v>
      </c>
      <c r="B25" s="57" t="s">
        <v>117</v>
      </c>
      <c r="C25" s="532">
        <f t="shared" ref="C25:N25" si="3">SUM(C17:C24)</f>
        <v>98.5</v>
      </c>
      <c r="D25" s="444">
        <f t="shared" si="3"/>
        <v>98.5</v>
      </c>
      <c r="E25" s="444">
        <f t="shared" si="3"/>
        <v>98.5</v>
      </c>
      <c r="F25" s="444">
        <f t="shared" si="3"/>
        <v>98.5</v>
      </c>
      <c r="G25" s="445">
        <f t="shared" si="3"/>
        <v>98.5</v>
      </c>
      <c r="H25" s="532">
        <f t="shared" si="3"/>
        <v>50</v>
      </c>
      <c r="I25" s="444">
        <f t="shared" si="3"/>
        <v>50</v>
      </c>
      <c r="J25" s="444">
        <f t="shared" si="3"/>
        <v>50</v>
      </c>
      <c r="K25" s="444">
        <f t="shared" si="3"/>
        <v>50</v>
      </c>
      <c r="L25" s="444">
        <f t="shared" si="3"/>
        <v>50</v>
      </c>
      <c r="M25" s="444">
        <f t="shared" si="3"/>
        <v>50</v>
      </c>
      <c r="N25" s="445">
        <f t="shared" si="3"/>
        <v>50</v>
      </c>
      <c r="O25" s="533">
        <f>SUM(C25:N25)</f>
        <v>842.5</v>
      </c>
      <c r="P25" s="409"/>
      <c r="Q25" s="59" t="s">
        <v>417</v>
      </c>
      <c r="R25" s="343">
        <f t="shared" si="2"/>
        <v>14</v>
      </c>
    </row>
    <row r="26" spans="1:21">
      <c r="A26" s="338">
        <f t="shared" si="1"/>
        <v>15</v>
      </c>
      <c r="B26" s="283"/>
      <c r="C26" s="423"/>
      <c r="D26" s="424"/>
      <c r="E26" s="424"/>
      <c r="F26" s="424"/>
      <c r="G26" s="425"/>
      <c r="H26" s="423"/>
      <c r="I26" s="424"/>
      <c r="J26" s="424"/>
      <c r="K26" s="424"/>
      <c r="L26" s="443"/>
      <c r="M26" s="424"/>
      <c r="N26" s="426"/>
      <c r="O26" s="427"/>
      <c r="P26" s="880"/>
      <c r="Q26" s="57"/>
      <c r="R26" s="343">
        <f t="shared" si="2"/>
        <v>15</v>
      </c>
    </row>
    <row r="27" spans="1:21">
      <c r="A27" s="338">
        <f t="shared" si="1"/>
        <v>16</v>
      </c>
      <c r="B27" s="57" t="s">
        <v>118</v>
      </c>
      <c r="C27" s="446">
        <f t="shared" ref="C27:N27" si="4">C14+C25</f>
        <v>98.5</v>
      </c>
      <c r="D27" s="447">
        <f t="shared" si="4"/>
        <v>98.5</v>
      </c>
      <c r="E27" s="447">
        <f t="shared" si="4"/>
        <v>98.5</v>
      </c>
      <c r="F27" s="447">
        <f t="shared" si="4"/>
        <v>98.5</v>
      </c>
      <c r="G27" s="448">
        <f t="shared" si="4"/>
        <v>98.5</v>
      </c>
      <c r="H27" s="446">
        <f t="shared" si="4"/>
        <v>50</v>
      </c>
      <c r="I27" s="447">
        <f t="shared" si="4"/>
        <v>50</v>
      </c>
      <c r="J27" s="447">
        <f t="shared" si="4"/>
        <v>50</v>
      </c>
      <c r="K27" s="447">
        <f t="shared" si="4"/>
        <v>50</v>
      </c>
      <c r="L27" s="447">
        <f t="shared" si="4"/>
        <v>50</v>
      </c>
      <c r="M27" s="447">
        <f t="shared" si="4"/>
        <v>50</v>
      </c>
      <c r="N27" s="448">
        <f t="shared" si="4"/>
        <v>50</v>
      </c>
      <c r="O27" s="449">
        <f>SUM(C27:N27)</f>
        <v>842.5</v>
      </c>
      <c r="P27" s="447"/>
      <c r="Q27" s="65" t="s">
        <v>522</v>
      </c>
      <c r="R27" s="343">
        <f t="shared" si="2"/>
        <v>16</v>
      </c>
    </row>
    <row r="28" spans="1:21">
      <c r="A28" s="338">
        <f t="shared" si="1"/>
        <v>17</v>
      </c>
      <c r="B28" s="57"/>
      <c r="C28" s="450"/>
      <c r="D28" s="451"/>
      <c r="E28" s="451"/>
      <c r="F28" s="451"/>
      <c r="G28" s="452"/>
      <c r="H28" s="450"/>
      <c r="I28" s="451"/>
      <c r="J28" s="451"/>
      <c r="K28" s="451"/>
      <c r="L28" s="451"/>
      <c r="M28" s="451"/>
      <c r="N28" s="452"/>
      <c r="O28" s="453"/>
      <c r="P28" s="882"/>
      <c r="Q28" s="57"/>
      <c r="R28" s="343">
        <f t="shared" si="2"/>
        <v>17</v>
      </c>
    </row>
    <row r="29" spans="1:21">
      <c r="A29" s="338">
        <f t="shared" si="1"/>
        <v>18</v>
      </c>
      <c r="B29" s="57" t="s">
        <v>119</v>
      </c>
      <c r="C29" s="878">
        <v>180.53635218565191</v>
      </c>
      <c r="D29" s="878">
        <f>$C$29</f>
        <v>180.53635218565191</v>
      </c>
      <c r="E29" s="878">
        <f t="shared" ref="E29:N29" si="5">$C$29</f>
        <v>180.53635218565191</v>
      </c>
      <c r="F29" s="878">
        <f t="shared" si="5"/>
        <v>180.53635218565191</v>
      </c>
      <c r="G29" s="878">
        <f t="shared" si="5"/>
        <v>180.53635218565191</v>
      </c>
      <c r="H29" s="878">
        <f t="shared" si="5"/>
        <v>180.53635218565191</v>
      </c>
      <c r="I29" s="878">
        <f t="shared" si="5"/>
        <v>180.53635218565191</v>
      </c>
      <c r="J29" s="878">
        <f t="shared" si="5"/>
        <v>180.53635218565191</v>
      </c>
      <c r="K29" s="878">
        <f t="shared" si="5"/>
        <v>180.53635218565191</v>
      </c>
      <c r="L29" s="878">
        <f t="shared" si="5"/>
        <v>180.53635218565191</v>
      </c>
      <c r="M29" s="878">
        <f t="shared" si="5"/>
        <v>180.53635218565191</v>
      </c>
      <c r="N29" s="878">
        <f t="shared" si="5"/>
        <v>180.53635218565191</v>
      </c>
      <c r="O29" s="886">
        <f>SUM(C29:N29)</f>
        <v>2166.4362262278223</v>
      </c>
      <c r="P29" s="671" t="s">
        <v>460</v>
      </c>
      <c r="Q29" s="59" t="s">
        <v>746</v>
      </c>
      <c r="R29" s="343">
        <f t="shared" si="2"/>
        <v>18</v>
      </c>
      <c r="U29" s="479"/>
    </row>
    <row r="30" spans="1:21">
      <c r="A30" s="338">
        <f t="shared" si="1"/>
        <v>19</v>
      </c>
      <c r="B30" s="57"/>
      <c r="C30" s="454"/>
      <c r="D30" s="534"/>
      <c r="E30" s="535"/>
      <c r="F30" s="534"/>
      <c r="G30" s="536"/>
      <c r="H30" s="455"/>
      <c r="I30" s="535"/>
      <c r="J30" s="534"/>
      <c r="K30" s="535"/>
      <c r="L30" s="534"/>
      <c r="M30" s="535"/>
      <c r="N30" s="537"/>
      <c r="O30" s="538"/>
      <c r="P30" s="882"/>
      <c r="Q30" s="57"/>
      <c r="R30" s="343">
        <f t="shared" si="2"/>
        <v>19</v>
      </c>
    </row>
    <row r="31" spans="1:21" ht="16" thickBot="1">
      <c r="A31" s="338">
        <f t="shared" si="1"/>
        <v>20</v>
      </c>
      <c r="B31" s="57" t="s">
        <v>120</v>
      </c>
      <c r="C31" s="456">
        <f>C29-C27</f>
        <v>82.036352185651907</v>
      </c>
      <c r="D31" s="539">
        <f t="shared" ref="D31:N31" si="6">D29-D27</f>
        <v>82.036352185651907</v>
      </c>
      <c r="E31" s="539">
        <f t="shared" si="6"/>
        <v>82.036352185651907</v>
      </c>
      <c r="F31" s="539">
        <f t="shared" si="6"/>
        <v>82.036352185651907</v>
      </c>
      <c r="G31" s="457">
        <f t="shared" si="6"/>
        <v>82.036352185651907</v>
      </c>
      <c r="H31" s="456">
        <f t="shared" si="6"/>
        <v>130.53635218565191</v>
      </c>
      <c r="I31" s="539">
        <f t="shared" si="6"/>
        <v>130.53635218565191</v>
      </c>
      <c r="J31" s="539">
        <f t="shared" si="6"/>
        <v>130.53635218565191</v>
      </c>
      <c r="K31" s="539">
        <f t="shared" si="6"/>
        <v>130.53635218565191</v>
      </c>
      <c r="L31" s="539">
        <f t="shared" si="6"/>
        <v>130.53635218565191</v>
      </c>
      <c r="M31" s="539">
        <f t="shared" si="6"/>
        <v>130.53635218565191</v>
      </c>
      <c r="N31" s="457">
        <f t="shared" si="6"/>
        <v>130.53635218565191</v>
      </c>
      <c r="O31" s="458">
        <f>O29-O27</f>
        <v>1323.9362262278223</v>
      </c>
      <c r="P31" s="671" t="s">
        <v>460</v>
      </c>
      <c r="Q31" s="59" t="s">
        <v>523</v>
      </c>
      <c r="R31" s="343">
        <f t="shared" si="2"/>
        <v>20</v>
      </c>
    </row>
    <row r="32" spans="1:21" ht="16.5" thickTop="1" thickBot="1">
      <c r="A32" s="338">
        <f t="shared" si="1"/>
        <v>21</v>
      </c>
      <c r="B32" s="57"/>
      <c r="C32" s="289"/>
      <c r="D32" s="57"/>
      <c r="E32" s="57"/>
      <c r="F32" s="57"/>
      <c r="G32" s="278"/>
      <c r="H32" s="289"/>
      <c r="I32" s="57"/>
      <c r="J32" s="57"/>
      <c r="K32" s="57"/>
      <c r="L32" s="57"/>
      <c r="M32" s="57"/>
      <c r="N32" s="278"/>
      <c r="O32" s="298"/>
      <c r="P32" s="883"/>
      <c r="Q32" s="57"/>
      <c r="R32" s="343">
        <f t="shared" si="2"/>
        <v>21</v>
      </c>
    </row>
    <row r="33" spans="1:18">
      <c r="A33" s="338">
        <f t="shared" si="1"/>
        <v>22</v>
      </c>
      <c r="B33" s="540"/>
      <c r="C33" s="541"/>
      <c r="D33" s="280"/>
      <c r="E33" s="280"/>
      <c r="F33" s="280"/>
      <c r="G33" s="542"/>
      <c r="H33" s="541"/>
      <c r="I33" s="280"/>
      <c r="J33" s="280"/>
      <c r="K33" s="280"/>
      <c r="L33" s="280"/>
      <c r="M33" s="280"/>
      <c r="N33" s="542"/>
      <c r="O33" s="543"/>
      <c r="P33" s="884"/>
      <c r="Q33" s="544"/>
      <c r="R33" s="343">
        <f t="shared" si="2"/>
        <v>22</v>
      </c>
    </row>
    <row r="34" spans="1:18">
      <c r="A34" s="338">
        <f t="shared" si="1"/>
        <v>23</v>
      </c>
      <c r="B34" s="57" t="s">
        <v>121</v>
      </c>
      <c r="C34" s="289"/>
      <c r="D34" s="57"/>
      <c r="E34" s="57"/>
      <c r="F34" s="57"/>
      <c r="G34" s="278"/>
      <c r="H34" s="289"/>
      <c r="I34" s="57"/>
      <c r="J34" s="57"/>
      <c r="K34" s="57"/>
      <c r="L34" s="57"/>
      <c r="M34" s="57"/>
      <c r="N34" s="278"/>
      <c r="O34" s="298"/>
      <c r="P34" s="883"/>
      <c r="Q34" s="57"/>
      <c r="R34" s="343">
        <f t="shared" si="2"/>
        <v>23</v>
      </c>
    </row>
    <row r="35" spans="1:18">
      <c r="A35" s="338">
        <f t="shared" si="1"/>
        <v>24</v>
      </c>
      <c r="B35" s="60" t="s">
        <v>534</v>
      </c>
      <c r="C35" s="291">
        <v>0</v>
      </c>
      <c r="D35" s="64">
        <v>0</v>
      </c>
      <c r="E35" s="64">
        <v>0</v>
      </c>
      <c r="F35" s="64">
        <f>E41</f>
        <v>247.17963095297847</v>
      </c>
      <c r="G35" s="290">
        <f>E41</f>
        <v>247.17963095297847</v>
      </c>
      <c r="H35" s="291">
        <f>E41</f>
        <v>247.17963095297847</v>
      </c>
      <c r="I35" s="64">
        <f>H41</f>
        <v>545.26759177486349</v>
      </c>
      <c r="J35" s="64">
        <f>H41</f>
        <v>545.26759177486349</v>
      </c>
      <c r="K35" s="64">
        <f>H41</f>
        <v>545.26759177486349</v>
      </c>
      <c r="L35" s="64">
        <f>K41</f>
        <v>944.3484231091395</v>
      </c>
      <c r="M35" s="64">
        <f>K41</f>
        <v>944.3484231091395</v>
      </c>
      <c r="N35" s="290">
        <f>K41</f>
        <v>944.3484231091395</v>
      </c>
      <c r="O35" s="298"/>
      <c r="P35" s="883"/>
      <c r="Q35" s="59" t="s">
        <v>122</v>
      </c>
      <c r="R35" s="343">
        <f t="shared" si="2"/>
        <v>24</v>
      </c>
    </row>
    <row r="36" spans="1:18">
      <c r="A36" s="338">
        <f t="shared" si="1"/>
        <v>25</v>
      </c>
      <c r="B36" s="60" t="s">
        <v>123</v>
      </c>
      <c r="C36" s="308">
        <f>C31/2</f>
        <v>41.018176092825954</v>
      </c>
      <c r="D36" s="545">
        <f>C31+(D31/2)</f>
        <v>123.05452827847786</v>
      </c>
      <c r="E36" s="545">
        <f>C31+D31+(E31/2)</f>
        <v>205.09088046412978</v>
      </c>
      <c r="F36" s="545">
        <f>F31/2</f>
        <v>41.018176092825954</v>
      </c>
      <c r="G36" s="309">
        <f>F31+(G31/2)</f>
        <v>123.05452827847786</v>
      </c>
      <c r="H36" s="308">
        <f>F31+G31+(H31/2)</f>
        <v>229.34088046412978</v>
      </c>
      <c r="I36" s="304">
        <f>I31/2</f>
        <v>65.268176092825954</v>
      </c>
      <c r="J36" s="304">
        <f>I31+(J31/2)</f>
        <v>195.80452827847785</v>
      </c>
      <c r="K36" s="304">
        <f>I31+J31+(K31/2)</f>
        <v>326.34088046412978</v>
      </c>
      <c r="L36" s="304">
        <f>L31/2</f>
        <v>65.268176092825954</v>
      </c>
      <c r="M36" s="304">
        <f>L31+(M31/2)</f>
        <v>195.80452827847785</v>
      </c>
      <c r="N36" s="309">
        <f>L31+M31+(N31/2)</f>
        <v>326.34088046412978</v>
      </c>
      <c r="O36" s="298"/>
      <c r="P36" s="883"/>
      <c r="Q36" s="59" t="s">
        <v>124</v>
      </c>
      <c r="R36" s="343">
        <f t="shared" si="2"/>
        <v>25</v>
      </c>
    </row>
    <row r="37" spans="1:18">
      <c r="A37" s="338">
        <f t="shared" si="1"/>
        <v>26</v>
      </c>
      <c r="B37" s="60" t="s">
        <v>125</v>
      </c>
      <c r="C37" s="546">
        <f>SUM(C35:C36)</f>
        <v>41.018176092825954</v>
      </c>
      <c r="D37" s="547">
        <f t="shared" ref="D37:N37" si="7">SUM(D35:D36)</f>
        <v>123.05452827847786</v>
      </c>
      <c r="E37" s="547">
        <f t="shared" si="7"/>
        <v>205.09088046412978</v>
      </c>
      <c r="F37" s="547">
        <f t="shared" si="7"/>
        <v>288.19780704580444</v>
      </c>
      <c r="G37" s="548">
        <f t="shared" si="7"/>
        <v>370.23415923145632</v>
      </c>
      <c r="H37" s="546">
        <f t="shared" si="7"/>
        <v>476.52051141710825</v>
      </c>
      <c r="I37" s="547">
        <f t="shared" si="7"/>
        <v>610.5357678676894</v>
      </c>
      <c r="J37" s="547">
        <f t="shared" si="7"/>
        <v>741.07212005334134</v>
      </c>
      <c r="K37" s="547">
        <f t="shared" si="7"/>
        <v>871.60847223899327</v>
      </c>
      <c r="L37" s="547">
        <f t="shared" si="7"/>
        <v>1009.6165992019654</v>
      </c>
      <c r="M37" s="547">
        <f t="shared" si="7"/>
        <v>1140.1529513876173</v>
      </c>
      <c r="N37" s="548">
        <f t="shared" si="7"/>
        <v>1270.6893035732692</v>
      </c>
      <c r="O37" s="298"/>
      <c r="P37" s="883"/>
      <c r="Q37" s="59" t="s">
        <v>524</v>
      </c>
      <c r="R37" s="343">
        <f t="shared" si="2"/>
        <v>26</v>
      </c>
    </row>
    <row r="38" spans="1:18">
      <c r="A38" s="338">
        <f t="shared" si="1"/>
        <v>27</v>
      </c>
      <c r="B38" s="60" t="s">
        <v>126</v>
      </c>
      <c r="C38" s="292">
        <v>3.0000000000000001E-3</v>
      </c>
      <c r="D38" s="549">
        <v>2.7000000000000001E-3</v>
      </c>
      <c r="E38" s="550">
        <v>3.0000000000000001E-3</v>
      </c>
      <c r="F38" s="550">
        <v>3.0000000000000001E-3</v>
      </c>
      <c r="G38" s="293">
        <v>3.2000000000000002E-3</v>
      </c>
      <c r="H38" s="292">
        <v>3.0000000000000001E-3</v>
      </c>
      <c r="I38" s="550">
        <v>3.3999999999999998E-3</v>
      </c>
      <c r="J38" s="550">
        <v>3.3999999999999998E-3</v>
      </c>
      <c r="K38" s="550">
        <v>3.3E-3</v>
      </c>
      <c r="L38" s="550">
        <v>3.5999999999999999E-3</v>
      </c>
      <c r="M38" s="550">
        <v>3.5000000000000001E-3</v>
      </c>
      <c r="N38" s="295">
        <v>3.5999999999999999E-3</v>
      </c>
      <c r="O38" s="298"/>
      <c r="P38" s="883"/>
      <c r="Q38" s="59" t="s">
        <v>127</v>
      </c>
      <c r="R38" s="343">
        <f t="shared" si="2"/>
        <v>27</v>
      </c>
    </row>
    <row r="39" spans="1:18">
      <c r="A39" s="338">
        <f t="shared" si="1"/>
        <v>28</v>
      </c>
      <c r="B39" s="60" t="s">
        <v>128</v>
      </c>
      <c r="C39" s="551">
        <f>C37*C38</f>
        <v>0.12305452827847786</v>
      </c>
      <c r="D39" s="552">
        <f t="shared" ref="D39:N39" si="8">D37*D38</f>
        <v>0.33224722635189025</v>
      </c>
      <c r="E39" s="552">
        <f t="shared" si="8"/>
        <v>0.61527264139238935</v>
      </c>
      <c r="F39" s="552">
        <f t="shared" si="8"/>
        <v>0.86459342113741333</v>
      </c>
      <c r="G39" s="553">
        <f t="shared" si="8"/>
        <v>1.1847493095406603</v>
      </c>
      <c r="H39" s="551">
        <f t="shared" si="8"/>
        <v>1.4295615342513248</v>
      </c>
      <c r="I39" s="552">
        <f t="shared" si="8"/>
        <v>2.0758216107501437</v>
      </c>
      <c r="J39" s="552">
        <f t="shared" si="8"/>
        <v>2.5196452081813603</v>
      </c>
      <c r="K39" s="552">
        <f t="shared" si="8"/>
        <v>2.8763079583886779</v>
      </c>
      <c r="L39" s="552">
        <f t="shared" si="8"/>
        <v>3.6346197571270755</v>
      </c>
      <c r="M39" s="552">
        <f t="shared" si="8"/>
        <v>3.9905353298566606</v>
      </c>
      <c r="N39" s="553">
        <f t="shared" si="8"/>
        <v>4.5744814928637689</v>
      </c>
      <c r="O39" s="906">
        <f>SUM(C39:N39)</f>
        <v>24.220890018119839</v>
      </c>
      <c r="P39" s="671" t="s">
        <v>460</v>
      </c>
      <c r="Q39" s="59" t="s">
        <v>525</v>
      </c>
      <c r="R39" s="343">
        <f t="shared" si="2"/>
        <v>28</v>
      </c>
    </row>
    <row r="40" spans="1:18">
      <c r="A40" s="338">
        <f t="shared" si="1"/>
        <v>29</v>
      </c>
      <c r="B40" s="57"/>
      <c r="C40" s="289"/>
      <c r="D40" s="57"/>
      <c r="E40" s="57"/>
      <c r="F40" s="57"/>
      <c r="G40" s="278"/>
      <c r="H40" s="289"/>
      <c r="I40" s="57"/>
      <c r="J40" s="57"/>
      <c r="K40" s="57"/>
      <c r="L40" s="57"/>
      <c r="M40" s="57"/>
      <c r="N40" s="278"/>
      <c r="O40" s="298"/>
      <c r="P40" s="883"/>
      <c r="Q40" s="57"/>
      <c r="R40" s="343">
        <f t="shared" si="2"/>
        <v>29</v>
      </c>
    </row>
    <row r="41" spans="1:18" ht="16" thickBot="1">
      <c r="A41" s="338">
        <f t="shared" si="1"/>
        <v>30</v>
      </c>
      <c r="B41" s="57" t="s">
        <v>129</v>
      </c>
      <c r="C41" s="315">
        <f t="shared" ref="C41:N41" si="9">C12+C31+C39</f>
        <v>82.15940671393038</v>
      </c>
      <c r="D41" s="555">
        <f t="shared" si="9"/>
        <v>164.52800612593418</v>
      </c>
      <c r="E41" s="555">
        <f t="shared" si="9"/>
        <v>247.17963095297847</v>
      </c>
      <c r="F41" s="555">
        <f t="shared" si="9"/>
        <v>330.08057655976774</v>
      </c>
      <c r="G41" s="316">
        <f t="shared" si="9"/>
        <v>413.30167805496029</v>
      </c>
      <c r="H41" s="315">
        <f t="shared" si="9"/>
        <v>545.26759177486349</v>
      </c>
      <c r="I41" s="555">
        <f t="shared" si="9"/>
        <v>677.87976557126558</v>
      </c>
      <c r="J41" s="555">
        <f t="shared" si="9"/>
        <v>810.93576296509889</v>
      </c>
      <c r="K41" s="555">
        <f t="shared" si="9"/>
        <v>944.3484231091395</v>
      </c>
      <c r="L41" s="555">
        <f t="shared" si="9"/>
        <v>1078.5193950519183</v>
      </c>
      <c r="M41" s="555">
        <f t="shared" si="9"/>
        <v>1213.0462825674267</v>
      </c>
      <c r="N41" s="316">
        <f t="shared" si="9"/>
        <v>1348.1571162459422</v>
      </c>
      <c r="O41" s="317">
        <f>O31+O39</f>
        <v>1348.1571162459422</v>
      </c>
      <c r="P41" s="671" t="s">
        <v>460</v>
      </c>
      <c r="Q41" s="59" t="s">
        <v>526</v>
      </c>
      <c r="R41" s="343">
        <f t="shared" si="2"/>
        <v>30</v>
      </c>
    </row>
    <row r="42" spans="1:18" ht="16.5" thickTop="1" thickBot="1">
      <c r="A42" s="338">
        <f t="shared" si="1"/>
        <v>31</v>
      </c>
      <c r="B42" s="556"/>
      <c r="C42" s="294"/>
      <c r="D42" s="556"/>
      <c r="E42" s="556"/>
      <c r="F42" s="556"/>
      <c r="G42" s="279"/>
      <c r="H42" s="294"/>
      <c r="I42" s="556"/>
      <c r="J42" s="556"/>
      <c r="K42" s="556"/>
      <c r="L42" s="556"/>
      <c r="M42" s="556"/>
      <c r="N42" s="279"/>
      <c r="O42" s="299"/>
      <c r="P42" s="885"/>
      <c r="Q42" s="556"/>
      <c r="R42" s="343">
        <f t="shared" si="2"/>
        <v>31</v>
      </c>
    </row>
    <row r="43" spans="1:18">
      <c r="A43" s="33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325"/>
    </row>
    <row r="44" spans="1:18">
      <c r="A44" s="33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325"/>
    </row>
    <row r="45" spans="1:18">
      <c r="A45" s="671" t="s">
        <v>460</v>
      </c>
      <c r="B45" s="5" t="s">
        <v>687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325"/>
    </row>
    <row r="46" spans="1:18" ht="18">
      <c r="A46" s="340">
        <v>1</v>
      </c>
      <c r="B46" s="60" t="s">
        <v>130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020"/>
      <c r="P46" s="1020"/>
      <c r="Q46" s="1020"/>
      <c r="R46" s="325"/>
    </row>
    <row r="47" spans="1:18" ht="18">
      <c r="A47" s="340">
        <v>2</v>
      </c>
      <c r="B47" s="60" t="s">
        <v>131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325"/>
    </row>
    <row r="48" spans="1:18">
      <c r="A48" s="325"/>
      <c r="B48" s="60" t="str">
        <f>"a) 1st Month of Quarter = Column a, Line "&amp;A31&amp;" Divided by 2."</f>
        <v>a) 1st Month of Quarter = Column a, Line 20 Divided by 2.</v>
      </c>
      <c r="C48" s="56"/>
      <c r="D48" s="56"/>
      <c r="E48" s="56"/>
      <c r="F48" s="56"/>
      <c r="G48" s="56"/>
    </row>
    <row r="49" spans="1:7">
      <c r="A49" s="325"/>
      <c r="B49" s="60" t="str">
        <f>"b) 2nd Month of Quarter = Column a, Line "&amp;A31&amp;" + (Column b, Line "&amp;A31&amp;" Divided by 2)."</f>
        <v>b) 2nd Month of Quarter = Column a, Line 20 + (Column b, Line 20 Divided by 2).</v>
      </c>
      <c r="C49" s="56"/>
      <c r="D49" s="56"/>
      <c r="E49" s="56"/>
      <c r="F49" s="56"/>
      <c r="G49" s="61"/>
    </row>
    <row r="50" spans="1:7">
      <c r="A50" s="325"/>
      <c r="B50" s="60" t="str">
        <f>"c) 3rd Month of Quarter = Column a, Line "&amp;A31&amp;" + Column b, Line "&amp;A31&amp;" + (Column c, Line "&amp;A31&amp;" Divided by 2)."</f>
        <v>c) 3rd Month of Quarter = Column a, Line 20 + Column b, Line 20 + (Column c, Line 20 Divided by 2).</v>
      </c>
      <c r="C50" s="56"/>
      <c r="D50" s="56"/>
      <c r="E50" s="56"/>
      <c r="F50" s="56"/>
      <c r="G50" s="62"/>
    </row>
    <row r="51" spans="1:7">
      <c r="A51" s="325"/>
      <c r="B51" s="60" t="s">
        <v>132</v>
      </c>
      <c r="C51" s="56"/>
      <c r="D51" s="56"/>
      <c r="E51" s="56"/>
      <c r="F51" s="56"/>
      <c r="G51" s="63"/>
    </row>
    <row r="52" spans="1:7" ht="18">
      <c r="A52" s="340">
        <v>3</v>
      </c>
      <c r="B52" s="60" t="s">
        <v>133</v>
      </c>
      <c r="C52" s="56"/>
      <c r="D52" s="56"/>
      <c r="E52" s="56"/>
      <c r="F52" s="56"/>
      <c r="G52" s="56"/>
    </row>
  </sheetData>
  <mergeCells count="7">
    <mergeCell ref="B6:Q6"/>
    <mergeCell ref="C8:G8"/>
    <mergeCell ref="H8:N8"/>
    <mergeCell ref="O46:Q46"/>
    <mergeCell ref="B3:Q3"/>
    <mergeCell ref="B4:Q4"/>
    <mergeCell ref="B5:Q5"/>
  </mergeCells>
  <printOptions horizontalCentered="1"/>
  <pageMargins left="0.5" right="0.5" top="0.5" bottom="0.5" header="0.35" footer="0.25"/>
  <pageSetup scale="50" orientation="landscape" r:id="rId1"/>
  <headerFooter scaleWithDoc="0" alignWithMargins="0">
    <oddHeader>&amp;C&amp;"Times New Roman,Bold"&amp;6AS FILED SEC 4A-TU WITH FERC AUDIT ADJ INCL IN APPENDIX X CYCLE 12 (ER24-176)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9863-B295-44D4-8EC7-39B3D8E9DCA4}">
  <sheetPr>
    <pageSetUpPr fitToPage="1"/>
  </sheetPr>
  <dimension ref="A2:J28"/>
  <sheetViews>
    <sheetView zoomScale="80" zoomScaleNormal="80" workbookViewId="0"/>
  </sheetViews>
  <sheetFormatPr defaultColWidth="8.81640625" defaultRowHeight="15.5"/>
  <cols>
    <col min="1" max="1" width="5.1796875" style="106" customWidth="1"/>
    <col min="2" max="2" width="79.54296875" style="7" customWidth="1"/>
    <col min="3" max="3" width="1.54296875" style="7" customWidth="1"/>
    <col min="4" max="4" width="16.81640625" style="7" customWidth="1"/>
    <col min="5" max="5" width="1.54296875" style="7" customWidth="1"/>
    <col min="6" max="6" width="45.81640625" style="7" bestFit="1" customWidth="1"/>
    <col min="7" max="7" width="5.1796875" style="106" customWidth="1"/>
    <col min="8" max="16384" width="8.81640625" style="7"/>
  </cols>
  <sheetData>
    <row r="2" spans="1:10">
      <c r="A2" s="325"/>
      <c r="B2" s="1026" t="s">
        <v>21</v>
      </c>
      <c r="C2" s="1026"/>
      <c r="D2" s="1026"/>
      <c r="E2" s="1026"/>
      <c r="F2" s="1026"/>
      <c r="G2" s="325"/>
    </row>
    <row r="3" spans="1:10">
      <c r="A3" s="325"/>
      <c r="B3" s="1026" t="s">
        <v>134</v>
      </c>
      <c r="C3" s="1026"/>
      <c r="D3" s="1026"/>
      <c r="E3" s="1026"/>
      <c r="F3" s="1026"/>
      <c r="G3" s="325"/>
    </row>
    <row r="4" spans="1:10">
      <c r="A4" s="325"/>
      <c r="B4" s="1026" t="s">
        <v>535</v>
      </c>
      <c r="C4" s="1026"/>
      <c r="D4" s="1026"/>
      <c r="E4" s="1026"/>
      <c r="F4" s="1026"/>
      <c r="G4" s="325"/>
    </row>
    <row r="5" spans="1:10">
      <c r="A5" s="325"/>
      <c r="B5" s="1027">
        <v>-1000</v>
      </c>
      <c r="C5" s="1027"/>
      <c r="D5" s="1027"/>
      <c r="E5" s="1027"/>
      <c r="F5" s="1027"/>
      <c r="G5" s="325"/>
    </row>
    <row r="7" spans="1:10">
      <c r="A7" s="344" t="s">
        <v>2</v>
      </c>
      <c r="B7" s="75"/>
      <c r="C7" s="75"/>
      <c r="D7" s="56"/>
      <c r="E7" s="56"/>
      <c r="F7" s="56"/>
      <c r="G7" s="344" t="s">
        <v>2</v>
      </c>
    </row>
    <row r="8" spans="1:10" ht="18.5">
      <c r="A8" s="344" t="s">
        <v>3</v>
      </c>
      <c r="B8" s="558" t="s">
        <v>114</v>
      </c>
      <c r="C8" s="75"/>
      <c r="D8" s="558" t="s">
        <v>33</v>
      </c>
      <c r="E8" s="72"/>
      <c r="F8" s="558" t="s">
        <v>135</v>
      </c>
      <c r="G8" s="344" t="s">
        <v>3</v>
      </c>
    </row>
    <row r="9" spans="1:10">
      <c r="A9" s="344"/>
      <c r="B9" s="73"/>
      <c r="C9" s="75"/>
      <c r="D9" s="74"/>
      <c r="E9" s="75"/>
      <c r="F9" s="75"/>
      <c r="G9" s="344"/>
    </row>
    <row r="10" spans="1:10">
      <c r="A10" s="344">
        <v>1</v>
      </c>
      <c r="B10" s="76" t="s">
        <v>136</v>
      </c>
      <c r="C10" s="76"/>
      <c r="D10" s="409">
        <v>73.082047123374281</v>
      </c>
      <c r="E10" s="75"/>
      <c r="F10" s="72" t="s">
        <v>694</v>
      </c>
      <c r="G10" s="344">
        <f>A10</f>
        <v>1</v>
      </c>
    </row>
    <row r="11" spans="1:10">
      <c r="A11" s="344">
        <f>A10+1</f>
        <v>2</v>
      </c>
      <c r="B11" s="71"/>
      <c r="C11" s="76"/>
      <c r="D11" s="460"/>
      <c r="E11" s="77"/>
      <c r="F11" s="72"/>
      <c r="G11" s="344">
        <f>G10+1</f>
        <v>2</v>
      </c>
    </row>
    <row r="12" spans="1:10">
      <c r="A12" s="344">
        <f t="shared" ref="A12:A23" si="0">A11+1</f>
        <v>3</v>
      </c>
      <c r="B12" s="76" t="s">
        <v>137</v>
      </c>
      <c r="C12" s="76"/>
      <c r="D12" s="877">
        <f>'Pg5 Rev Sec 2 Non-Direct Exp'!E41</f>
        <v>1556.5960359496958</v>
      </c>
      <c r="E12" s="671" t="s">
        <v>460</v>
      </c>
      <c r="F12" s="72" t="s">
        <v>797</v>
      </c>
      <c r="G12" s="344">
        <f t="shared" ref="G12:G23" si="1">G11+1</f>
        <v>3</v>
      </c>
    </row>
    <row r="13" spans="1:10">
      <c r="A13" s="344">
        <f t="shared" si="0"/>
        <v>4</v>
      </c>
      <c r="B13" s="71"/>
      <c r="C13" s="76"/>
      <c r="D13" s="460"/>
      <c r="E13" s="77"/>
      <c r="F13" s="72"/>
      <c r="G13" s="344">
        <f t="shared" si="1"/>
        <v>4</v>
      </c>
    </row>
    <row r="14" spans="1:10">
      <c r="A14" s="344">
        <f t="shared" si="0"/>
        <v>5</v>
      </c>
      <c r="B14" s="76" t="s">
        <v>138</v>
      </c>
      <c r="C14" s="76"/>
      <c r="D14" s="460"/>
      <c r="E14" s="77"/>
      <c r="F14" s="72"/>
      <c r="G14" s="344">
        <f t="shared" si="1"/>
        <v>5</v>
      </c>
    </row>
    <row r="15" spans="1:10">
      <c r="A15" s="344">
        <f t="shared" si="0"/>
        <v>6</v>
      </c>
      <c r="B15" s="71" t="s">
        <v>139</v>
      </c>
      <c r="C15" s="71"/>
      <c r="D15" s="484">
        <v>-161.41013305227202</v>
      </c>
      <c r="E15" s="75"/>
      <c r="F15" s="72" t="s">
        <v>696</v>
      </c>
      <c r="G15" s="344">
        <f t="shared" si="1"/>
        <v>6</v>
      </c>
      <c r="J15" s="482"/>
    </row>
    <row r="16" spans="1:10">
      <c r="A16" s="344">
        <f t="shared" si="0"/>
        <v>7</v>
      </c>
      <c r="B16" s="71" t="s">
        <v>140</v>
      </c>
      <c r="C16" s="71"/>
      <c r="D16" s="484">
        <v>622.27436836011827</v>
      </c>
      <c r="E16" s="75"/>
      <c r="F16" s="72" t="s">
        <v>697</v>
      </c>
      <c r="G16" s="344">
        <f t="shared" si="1"/>
        <v>7</v>
      </c>
    </row>
    <row r="17" spans="1:7">
      <c r="A17" s="344">
        <f t="shared" si="0"/>
        <v>8</v>
      </c>
      <c r="B17" s="71" t="s">
        <v>141</v>
      </c>
      <c r="C17" s="71"/>
      <c r="D17" s="484">
        <v>76.67795653445603</v>
      </c>
      <c r="E17" s="75"/>
      <c r="F17" s="72" t="s">
        <v>698</v>
      </c>
      <c r="G17" s="344">
        <f t="shared" si="1"/>
        <v>8</v>
      </c>
    </row>
    <row r="18" spans="1:7">
      <c r="A18" s="344">
        <f t="shared" si="0"/>
        <v>9</v>
      </c>
      <c r="B18" s="71" t="s">
        <v>142</v>
      </c>
      <c r="C18" s="71"/>
      <c r="D18" s="460"/>
      <c r="E18" s="77"/>
      <c r="F18" s="72"/>
      <c r="G18" s="344">
        <f t="shared" si="1"/>
        <v>9</v>
      </c>
    </row>
    <row r="19" spans="1:7">
      <c r="A19" s="344">
        <f t="shared" si="0"/>
        <v>10</v>
      </c>
      <c r="B19" s="71" t="s">
        <v>143</v>
      </c>
      <c r="C19" s="71"/>
      <c r="D19" s="559">
        <v>0</v>
      </c>
      <c r="E19" s="75"/>
      <c r="F19" s="72" t="s">
        <v>699</v>
      </c>
      <c r="G19" s="344">
        <f t="shared" si="1"/>
        <v>10</v>
      </c>
    </row>
    <row r="20" spans="1:7">
      <c r="A20" s="344">
        <f t="shared" si="0"/>
        <v>11</v>
      </c>
      <c r="B20" s="76"/>
      <c r="C20" s="76"/>
      <c r="D20" s="460"/>
      <c r="E20" s="75"/>
      <c r="F20" s="72"/>
      <c r="G20" s="344">
        <f t="shared" si="1"/>
        <v>11</v>
      </c>
    </row>
    <row r="21" spans="1:7" ht="16" thickBot="1">
      <c r="A21" s="344">
        <f t="shared" si="0"/>
        <v>12</v>
      </c>
      <c r="B21" s="76" t="s">
        <v>144</v>
      </c>
      <c r="C21" s="76"/>
      <c r="D21" s="539">
        <f>SUM(D10:D19)</f>
        <v>2167.2202749153721</v>
      </c>
      <c r="E21" s="671" t="s">
        <v>460</v>
      </c>
      <c r="F21" s="72" t="s">
        <v>536</v>
      </c>
      <c r="G21" s="344">
        <f t="shared" si="1"/>
        <v>12</v>
      </c>
    </row>
    <row r="22" spans="1:7" ht="16" thickTop="1">
      <c r="A22" s="344">
        <f t="shared" si="0"/>
        <v>13</v>
      </c>
      <c r="B22" s="71"/>
      <c r="C22" s="76"/>
      <c r="D22" s="461"/>
      <c r="E22" s="78"/>
      <c r="F22" s="72"/>
      <c r="G22" s="344">
        <f t="shared" si="1"/>
        <v>13</v>
      </c>
    </row>
    <row r="23" spans="1:7" ht="16" thickBot="1">
      <c r="A23" s="344">
        <f t="shared" si="0"/>
        <v>14</v>
      </c>
      <c r="B23" s="71" t="s">
        <v>145</v>
      </c>
      <c r="C23" s="76"/>
      <c r="D23" s="560">
        <f>D21/12</f>
        <v>180.60168957628102</v>
      </c>
      <c r="F23" s="72" t="s">
        <v>537</v>
      </c>
      <c r="G23" s="344">
        <f t="shared" si="1"/>
        <v>14</v>
      </c>
    </row>
    <row r="24" spans="1:7" ht="16" thickTop="1">
      <c r="A24" s="344"/>
      <c r="B24" s="76"/>
      <c r="C24" s="76"/>
      <c r="D24" s="76"/>
      <c r="E24" s="76"/>
      <c r="F24" s="75"/>
      <c r="G24" s="344"/>
    </row>
    <row r="25" spans="1:7">
      <c r="A25" s="344"/>
      <c r="B25" s="76"/>
      <c r="C25" s="76"/>
      <c r="D25" s="76"/>
      <c r="E25" s="76"/>
      <c r="F25" s="75"/>
      <c r="G25" s="344"/>
    </row>
    <row r="26" spans="1:7">
      <c r="A26" s="671" t="s">
        <v>460</v>
      </c>
      <c r="B26" s="5" t="str">
        <f>'Pg3 Rev App X C7 Summary'!B60</f>
        <v>Items in BOLD have changed to correct the over-allocation of "Duplicate Charges (Company Energy Use)" Credit in FERC Account no. 929.</v>
      </c>
      <c r="C26" s="76"/>
      <c r="D26" s="76"/>
      <c r="E26" s="76"/>
      <c r="F26" s="76"/>
      <c r="G26" s="344"/>
    </row>
    <row r="27" spans="1:7" ht="18">
      <c r="A27" s="345">
        <v>1</v>
      </c>
      <c r="B27" s="71" t="s">
        <v>538</v>
      </c>
      <c r="C27" s="71"/>
      <c r="D27" s="76"/>
      <c r="E27" s="76"/>
      <c r="F27" s="76"/>
      <c r="G27" s="346"/>
    </row>
    <row r="28" spans="1:7">
      <c r="A28" s="346"/>
      <c r="B28" s="56"/>
      <c r="C28" s="56"/>
      <c r="D28" s="76"/>
      <c r="E28" s="76"/>
      <c r="F28" s="76"/>
      <c r="G28" s="346"/>
    </row>
  </sheetData>
  <mergeCells count="4">
    <mergeCell ref="B2:F2"/>
    <mergeCell ref="B3:F3"/>
    <mergeCell ref="B4:F4"/>
    <mergeCell ref="B5:F5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E63E6-4488-4CD6-9BF4-E52BA78A7629}">
  <ds:schemaRefs>
    <ds:schemaRef ds:uri="d3533485-01ac-4c85-a144-d07c02817ce0"/>
    <ds:schemaRef ds:uri="http://purl.org/dc/terms/"/>
    <ds:schemaRef ds:uri="http://schemas.microsoft.com/office/infopath/2007/PartnerControls"/>
    <ds:schemaRef ds:uri="http://purl.org/dc/elements/1.1/"/>
    <ds:schemaRef ds:uri="6fc4548d-ff52-42f9-a254-3bffe5157158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CDBF22-A9D7-4F8A-B3EB-11BF79688F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9BF00-8E2E-4B85-9CF2-705457C95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11</vt:i4>
      </vt:variant>
    </vt:vector>
  </HeadingPairs>
  <TitlesOfParts>
    <vt:vector size="32" baseType="lpstr">
      <vt:lpstr>Pg1 App X C7 Cost Adj</vt:lpstr>
      <vt:lpstr>Pg2 App X C7 Comparison</vt:lpstr>
      <vt:lpstr>Pg3 Rev App X C7 Summary</vt:lpstr>
      <vt:lpstr>Pg4 As Filed App X C7 FERC Adj </vt:lpstr>
      <vt:lpstr>Pg5 Rev Sec 2 Non-Direct Exp</vt:lpstr>
      <vt:lpstr>Pg6 As Filed Sec 2 Non-Dir Exp </vt:lpstr>
      <vt:lpstr>Pg7 Rev Sec 4a-TU</vt:lpstr>
      <vt:lpstr>Pg7.1 As Filed Sec 4a-TU FERC</vt:lpstr>
      <vt:lpstr>Pg8 Rev Sec 4b-TU COS</vt:lpstr>
      <vt:lpstr>Pg8.1 As Filed Sec 4b-TU FERC</vt:lpstr>
      <vt:lpstr>Pg9 Rev Stmt AH</vt:lpstr>
      <vt:lpstr>Pg9.1 As Filed Stmt AH FERC Adj</vt:lpstr>
      <vt:lpstr>Pg9.2 Rev AH-3</vt:lpstr>
      <vt:lpstr>Pg9.3 As Filed AH-3 FERC Adj</vt:lpstr>
      <vt:lpstr>Pg10 Rev Stmt AL</vt:lpstr>
      <vt:lpstr>Pg10.1 As Filed Stmt AL FERC</vt:lpstr>
      <vt:lpstr>Pg11 Rev Stmt AV</vt:lpstr>
      <vt:lpstr>Pg12 As Filed Stmt AV FERC Adj</vt:lpstr>
      <vt:lpstr>Pg13 Rev AV-4</vt:lpstr>
      <vt:lpstr>Pg14 As Filed AV-4 FERC Adj</vt:lpstr>
      <vt:lpstr>Pg15 App X C7 Int Calc</vt:lpstr>
      <vt:lpstr>'Pg10.1 As Filed Stmt AL FERC'!Print_Area</vt:lpstr>
      <vt:lpstr>'Pg12 As Filed Stmt AV FERC Adj'!Print_Area</vt:lpstr>
      <vt:lpstr>'Pg14 As Filed AV-4 FERC Adj'!Print_Area</vt:lpstr>
      <vt:lpstr>'Pg4 As Filed App X C7 FERC Adj '!Print_Area</vt:lpstr>
      <vt:lpstr>'Pg6 As Filed Sec 2 Non-Dir Exp '!Print_Area</vt:lpstr>
      <vt:lpstr>'Pg7.1 As Filed Sec 4a-TU FERC'!Print_Area</vt:lpstr>
      <vt:lpstr>'Pg8.1 As Filed Sec 4b-TU FERC'!Print_Area</vt:lpstr>
      <vt:lpstr>'Pg9.1 As Filed Stmt AH FERC Adj'!Print_Area</vt:lpstr>
      <vt:lpstr>'Pg9.2 Rev AH-3'!Print_Area</vt:lpstr>
      <vt:lpstr>'Pg9.3 As Filed AH-3 FERC Adj'!Print_Area</vt:lpstr>
      <vt:lpstr>'Pg15 App X C7 Int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sward</dc:creator>
  <cp:keywords/>
  <dc:description/>
  <cp:lastModifiedBy>Tanedo, Lolit</cp:lastModifiedBy>
  <cp:revision/>
  <cp:lastPrinted>2024-06-06T16:20:43Z</cp:lastPrinted>
  <dcterms:created xsi:type="dcterms:W3CDTF">2016-08-29T13:22:03Z</dcterms:created>
  <dcterms:modified xsi:type="dcterms:W3CDTF">2024-07-02T21:50:58Z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01B7-C5EB-2297-0074</vt:lpwstr>
  </property>
  <property fmtid="{D5CDD505-2E9C-101B-9397-08002B2CF9AE}" pid="3" name="LINKTEK-ID-LINK=1">
    <vt:lpwstr>0199-919D-8C7B-EB83|/2018/Citizens/Sunrise/Appendix X Cycle 7 Filing/App X C7 Annual Filing - Model.xlsx</vt:lpwstr>
  </property>
  <property fmtid="{D5CDD505-2E9C-101B-9397-08002B2CF9AE}" pid="4" name="ContentTypeId">
    <vt:lpwstr>0x01010020AF033832634A47ACBF5D0BC7D2D682</vt:lpwstr>
  </property>
  <property fmtid="{D5CDD505-2E9C-101B-9397-08002B2CF9AE}" pid="5" name="Order">
    <vt:r8>79600</vt:r8>
  </property>
  <property fmtid="{D5CDD505-2E9C-101B-9397-08002B2CF9AE}" pid="6" name="MediaServiceImageTags">
    <vt:lpwstr/>
  </property>
</Properties>
</file>